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2120" windowHeight="4905" activeTab="0"/>
  </bookViews>
  <sheets>
    <sheet name="platy_kraj" sheetId="1" r:id="rId1"/>
    <sheet name="platy_obec" sheetId="2" r:id="rId2"/>
    <sheet name="platy_celk" sheetId="3" r:id="rId3"/>
    <sheet name="pr_pl" sheetId="4" r:id="rId4"/>
    <sheet name="s OON_Kraj" sheetId="5" r:id="rId5"/>
    <sheet name="s OON_obec" sheetId="6" r:id="rId6"/>
  </sheets>
  <definedNames>
    <definedName name="_xlnm.Print_Titles" localSheetId="2">'platy_celk'!$A:$B</definedName>
    <definedName name="_xlnm.Print_Titles" localSheetId="0">'platy_kraj'!$A:$B</definedName>
    <definedName name="_xlnm.Print_Titles" localSheetId="1">'platy_obec'!$A:$B</definedName>
    <definedName name="_xlnm.Print_Titles" localSheetId="4">'s OON_Kraj'!$A:$B</definedName>
    <definedName name="_xlnm.Print_Titles" localSheetId="5">'s OON_obec'!$A:$B</definedName>
  </definedNames>
  <calcPr fullCalcOnLoad="1"/>
</workbook>
</file>

<file path=xl/sharedStrings.xml><?xml version="1.0" encoding="utf-8"?>
<sst xmlns="http://schemas.openxmlformats.org/spreadsheetml/2006/main" count="270" uniqueCount="73">
  <si>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</si>
  <si>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</si>
  <si>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</si>
  <si>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</si>
  <si>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</si>
  <si>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</si>
  <si>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</si>
  <si>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</si>
  <si>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</si>
  <si>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</si>
  <si>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zařízení pro výchovu mimo vyuč.a záj.vzděl.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</si>
  <si>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</si>
  <si>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</si>
  <si>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</si>
  <si>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</si>
  <si>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</si>
  <si>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</si>
  <si>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</si>
  <si>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</si>
  <si>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</si>
  <si>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</si>
  <si>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</si>
  <si>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</si>
  <si>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</si>
  <si>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Podíl počtu
pedagogů
 z celkového  počtu zam.</t>
  </si>
  <si>
    <t>Podíl mezd
pedagogů
 z celkového objemu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</si>
  <si>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</si>
  <si>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</si>
  <si>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</si>
  <si>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</si>
  <si>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</si>
  <si>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počtu
pedagogů
 z celkového  počtu ped.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</si>
  <si>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</si>
  <si>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</si>
  <si>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</si>
  <si>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</si>
  <si>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</si>
  <si>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</si>
  <si>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</si>
  <si>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 xml:space="preserve">zřizovatel: obce </t>
  </si>
  <si>
    <t xml:space="preserve"> Školství v působnosti 
Královéhradeckého kraje</t>
  </si>
  <si>
    <t>CELKEM</t>
  </si>
  <si>
    <t>Mzdové prostředky 
celkem 
v tis. Kč</t>
  </si>
  <si>
    <t>Mzdové prostředky 
pedagogů 
v tis. Kč</t>
  </si>
  <si>
    <t>Mzdové prostředky 
nepedagogů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</si>
  <si>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</si>
  <si>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</si>
  <si>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</si>
  <si>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</si>
  <si>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</si>
  <si>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podíl OON z mezd celkem</t>
  </si>
  <si>
    <t>podíl OON z mezd pedagogů celkem</t>
  </si>
  <si>
    <t>Mzdy nepedagogů 
(bez OON) 
v tis. Kč</t>
  </si>
  <si>
    <t>OON nepedagogů
v tis. Kč</t>
  </si>
  <si>
    <t>zdroj: resortní výkaz Škol P1-04 za 1.-4. čtvrtletí 2005, mzdy vyplacené bez rozlišení zdrojů</t>
  </si>
  <si>
    <t>tabulka č. 5</t>
  </si>
  <si>
    <t>tabulka č. 1</t>
  </si>
  <si>
    <t>tabulka č. 2</t>
  </si>
  <si>
    <t>tabulka č. 4</t>
  </si>
  <si>
    <t>tabulka č. 3</t>
  </si>
  <si>
    <t>celkem</t>
  </si>
  <si>
    <t>Příloha č. 1</t>
  </si>
  <si>
    <t>Počty zaměstnanců a mzdové prostředky bez OON*) za školy, předškolní a školská zařízení zřizované obcemi</t>
  </si>
  <si>
    <t>Průměrný měs.plat celkem 
v Kč</t>
  </si>
  <si>
    <t>Průměrný měs.plat pedagogů 
v Kč</t>
  </si>
  <si>
    <t>Průměrný měs.plat nepedag. 
v Kč</t>
  </si>
  <si>
    <t>Průměrné platy zaměstnanců škol, předškolních a školských zařízení zřizovaných krajem a obcemi</t>
  </si>
  <si>
    <t>Vyplacené mzdové prostředky včetně OON*)  za školy, předškolní a školská zařízení zřizované krajem</t>
  </si>
  <si>
    <r>
      <t xml:space="preserve">*) Ostatní osobní náklady </t>
    </r>
    <r>
      <rPr>
        <sz val="8"/>
        <rFont val="Arial"/>
        <family val="2"/>
      </rPr>
      <t>(peníze vyplacené na základě dohod o provedení práce a o pracovní činnosti, odstupné, náležitosti vojenské služby, atd.)</t>
    </r>
  </si>
  <si>
    <t>tabulka č.6</t>
  </si>
  <si>
    <t>Počty zaměstnanců a mzdové prostředky bez OON*) za školy, předškolní a školská zařízení zřizované krajem</t>
  </si>
  <si>
    <t>Počty zaměstnanců a mzdové prostředky bez OON*) za školy, předškolní a školská zařízení zřizované obcemi a krajem</t>
  </si>
  <si>
    <t>Vyplacené mzdové prostředky včetně OON*) za školy, předškolní a školská zařízení zřizované obcemi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</si>
</sst>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10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0" fontId="0" fillId="0" borderId="17" xfId="19" applyNumberFormat="1" applyBorder="1" applyAlignment="1">
      <alignment/>
    </xf>
    <xf numFmtId="170" fontId="0" fillId="0" borderId="8" xfId="19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170" fontId="0" fillId="0" borderId="13" xfId="19" applyNumberFormat="1" applyBorder="1" applyAlignment="1">
      <alignment/>
    </xf>
    <xf numFmtId="170" fontId="0" fillId="0" borderId="15" xfId="19" applyNumberFormat="1" applyBorder="1" applyAlignment="1">
      <alignment/>
    </xf>
    <xf numFmtId="170" fontId="0" fillId="0" borderId="27" xfId="19" applyNumberFormat="1" applyBorder="1" applyAlignment="1">
      <alignment/>
    </xf>
    <xf numFmtId="170" fontId="0" fillId="0" borderId="28" xfId="19" applyNumberFormat="1" applyBorder="1" applyAlignment="1">
      <alignment/>
    </xf>
    <xf numFmtId="170" fontId="2" fillId="0" borderId="2" xfId="19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70" fontId="0" fillId="0" borderId="29" xfId="19" applyNumberFormat="1" applyBorder="1" applyAlignment="1">
      <alignment/>
    </xf>
    <xf numFmtId="170" fontId="0" fillId="0" borderId="30" xfId="19" applyNumberFormat="1" applyBorder="1" applyAlignment="1">
      <alignment/>
    </xf>
    <xf numFmtId="170" fontId="0" fillId="0" borderId="31" xfId="19" applyNumberFormat="1" applyBorder="1" applyAlignment="1">
      <alignment/>
    </xf>
    <xf numFmtId="170" fontId="0" fillId="0" borderId="32" xfId="19" applyNumberFormat="1" applyBorder="1" applyAlignment="1">
      <alignment/>
    </xf>
    <xf numFmtId="170" fontId="0" fillId="0" borderId="33" xfId="19" applyNumberFormat="1" applyBorder="1" applyAlignment="1">
      <alignment/>
    </xf>
    <xf numFmtId="170" fontId="0" fillId="0" borderId="34" xfId="19" applyNumberFormat="1" applyBorder="1" applyAlignment="1">
      <alignment/>
    </xf>
    <xf numFmtId="170" fontId="2" fillId="0" borderId="35" xfId="19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2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4" fillId="0" borderId="43" xfId="0" applyFont="1" applyBorder="1" applyAlignment="1">
      <alignment/>
    </xf>
    <xf numFmtId="170" fontId="0" fillId="0" borderId="13" xfId="19" applyNumberFormat="1" applyBorder="1" applyAlignment="1">
      <alignment/>
    </xf>
    <xf numFmtId="170" fontId="0" fillId="0" borderId="15" xfId="19" applyNumberFormat="1" applyBorder="1" applyAlignment="1">
      <alignment/>
    </xf>
    <xf numFmtId="170" fontId="0" fillId="0" borderId="17" xfId="19" applyNumberFormat="1" applyBorder="1" applyAlignment="1">
      <alignment/>
    </xf>
    <xf numFmtId="170" fontId="0" fillId="0" borderId="8" xfId="19" applyNumberFormat="1" applyBorder="1" applyAlignment="1">
      <alignment/>
    </xf>
    <xf numFmtId="170" fontId="0" fillId="0" borderId="27" xfId="19" applyNumberFormat="1" applyBorder="1" applyAlignment="1">
      <alignment/>
    </xf>
    <xf numFmtId="170" fontId="0" fillId="0" borderId="28" xfId="19" applyNumberFormat="1" applyBorder="1" applyAlignment="1">
      <alignment/>
    </xf>
    <xf numFmtId="164" fontId="2" fillId="0" borderId="2" xfId="19" applyNumberFormat="1" applyFont="1" applyBorder="1" applyAlignment="1">
      <alignment/>
    </xf>
    <xf numFmtId="164" fontId="0" fillId="0" borderId="13" xfId="19" applyNumberFormat="1" applyBorder="1" applyAlignment="1">
      <alignment/>
    </xf>
    <xf numFmtId="164" fontId="0" fillId="0" borderId="15" xfId="19" applyNumberFormat="1" applyBorder="1" applyAlignment="1">
      <alignment/>
    </xf>
    <xf numFmtId="164" fontId="0" fillId="0" borderId="17" xfId="19" applyNumberFormat="1" applyBorder="1" applyAlignment="1">
      <alignment/>
    </xf>
    <xf numFmtId="164" fontId="0" fillId="0" borderId="8" xfId="19" applyNumberFormat="1" applyBorder="1" applyAlignment="1">
      <alignment/>
    </xf>
    <xf numFmtId="164" fontId="0" fillId="0" borderId="27" xfId="19" applyNumberFormat="1" applyBorder="1" applyAlignment="1">
      <alignment/>
    </xf>
    <xf numFmtId="164" fontId="0" fillId="0" borderId="28" xfId="19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70" fontId="2" fillId="0" borderId="26" xfId="19" applyNumberFormat="1" applyFont="1" applyBorder="1" applyAlignment="1">
      <alignment/>
    </xf>
    <xf numFmtId="170" fontId="0" fillId="0" borderId="20" xfId="19" applyNumberFormat="1" applyBorder="1" applyAlignment="1">
      <alignment/>
    </xf>
    <xf numFmtId="170" fontId="0" fillId="0" borderId="21" xfId="19" applyNumberFormat="1" applyBorder="1" applyAlignment="1">
      <alignment/>
    </xf>
    <xf numFmtId="170" fontId="0" fillId="0" borderId="22" xfId="19" applyNumberFormat="1" applyBorder="1" applyAlignment="1">
      <alignment/>
    </xf>
    <xf numFmtId="170" fontId="0" fillId="0" borderId="23" xfId="19" applyNumberFormat="1" applyBorder="1" applyAlignment="1">
      <alignment/>
    </xf>
    <xf numFmtId="170" fontId="0" fillId="0" borderId="24" xfId="19" applyNumberFormat="1" applyBorder="1" applyAlignment="1">
      <alignment/>
    </xf>
    <xf numFmtId="170" fontId="0" fillId="0" borderId="25" xfId="19" applyNumberFormat="1" applyBorder="1" applyAlignment="1">
      <alignment/>
    </xf>
    <xf numFmtId="170" fontId="0" fillId="0" borderId="29" xfId="19" applyNumberFormat="1" applyBorder="1" applyAlignment="1">
      <alignment/>
    </xf>
    <xf numFmtId="170" fontId="0" fillId="0" borderId="30" xfId="19" applyNumberFormat="1" applyBorder="1" applyAlignment="1">
      <alignment/>
    </xf>
    <xf numFmtId="170" fontId="0" fillId="0" borderId="31" xfId="19" applyNumberFormat="1" applyBorder="1" applyAlignment="1">
      <alignment/>
    </xf>
    <xf numFmtId="170" fontId="0" fillId="0" borderId="32" xfId="19" applyNumberFormat="1" applyBorder="1" applyAlignment="1">
      <alignment/>
    </xf>
    <xf numFmtId="170" fontId="0" fillId="0" borderId="33" xfId="19" applyNumberFormat="1" applyBorder="1" applyAlignment="1">
      <alignment/>
    </xf>
    <xf numFmtId="170" fontId="0" fillId="0" borderId="34" xfId="19" applyNumberFormat="1" applyBorder="1" applyAlignment="1">
      <alignment/>
    </xf>
    <xf numFmtId="0" fontId="2" fillId="0" borderId="2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2" fillId="0" borderId="26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2" borderId="44" xfId="0" applyFont="1" applyFill="1" applyBorder="1" applyAlignment="1">
      <alignment horizontal="centerContinuous"/>
    </xf>
    <xf numFmtId="0" fontId="9" fillId="2" borderId="45" xfId="0" applyFont="1" applyFill="1" applyBorder="1" applyAlignment="1">
      <alignment horizontal="centerContinuous"/>
    </xf>
    <xf numFmtId="0" fontId="9" fillId="2" borderId="46" xfId="0" applyFont="1" applyFill="1" applyBorder="1" applyAlignment="1">
      <alignment horizontal="centerContinuous"/>
    </xf>
    <xf numFmtId="0" fontId="9" fillId="2" borderId="2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15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19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8" xfId="19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19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0" xfId="19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41" xfId="19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19" applyNumberFormat="1" applyBorder="1" applyAlignment="1">
      <alignment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pane xSplit="2" ySplit="9" topLeftCell="C1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B16" sqref="B16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13" width="11.28125" style="0" customWidth="1"/>
    <col min="14" max="14" width="9.7109375" style="0" customWidth="1"/>
  </cols>
  <sheetData>
    <row r="1" ht="15.75">
      <c r="A1" s="125" t="s">
        <v>61</v>
      </c>
    </row>
    <row r="2" ht="12.75">
      <c r="A2" t="s">
        <v>56</v>
      </c>
    </row>
    <row r="4" spans="1:4" ht="12.75">
      <c r="A4" s="126" t="s">
        <v>70</v>
      </c>
      <c r="D4" s="13"/>
    </row>
    <row r="5" spans="1:4" ht="12.75">
      <c r="A5" s="127" t="s">
        <v>68</v>
      </c>
      <c r="D5" s="13"/>
    </row>
    <row r="6" spans="1:4" ht="12.75">
      <c r="A6" s="13" t="s">
        <v>54</v>
      </c>
      <c r="D6" s="13"/>
    </row>
    <row r="7" spans="1:4" ht="13.5" thickBot="1">
      <c r="A7" s="13"/>
      <c r="D7" s="13"/>
    </row>
    <row r="8" spans="1:13" s="3" customFormat="1" ht="60" customHeight="1" thickBot="1">
      <c r="A8" s="128" t="s">
        <v>40</v>
      </c>
      <c r="B8" s="129"/>
      <c r="C8" s="130" t="s">
        <v>47</v>
      </c>
      <c r="D8" s="131" t="s">
        <v>45</v>
      </c>
      <c r="E8" s="131" t="s">
        <v>33</v>
      </c>
      <c r="F8" s="132" t="s">
        <v>32</v>
      </c>
      <c r="G8" s="130" t="s">
        <v>29</v>
      </c>
      <c r="H8" s="131" t="s">
        <v>46</v>
      </c>
      <c r="I8" s="131" t="s">
        <v>31</v>
      </c>
      <c r="J8" s="132" t="s">
        <v>25</v>
      </c>
      <c r="K8" s="132" t="s">
        <v>24</v>
      </c>
      <c r="L8" s="130" t="s">
        <v>34</v>
      </c>
      <c r="M8" s="133" t="s">
        <v>52</v>
      </c>
    </row>
    <row r="9" spans="1:13" ht="13.5" thickBot="1">
      <c r="A9" s="77" t="s">
        <v>41</v>
      </c>
      <c r="B9" s="5"/>
      <c r="C9" s="112">
        <f aca="true" t="shared" si="0" ref="C9:J9">SUM(C10:C12,C16:C18,C21,C28,C30,C36)</f>
        <v>4611.996000000001</v>
      </c>
      <c r="D9" s="47">
        <f t="shared" si="0"/>
        <v>1036312.957</v>
      </c>
      <c r="E9" s="54">
        <f t="shared" si="0"/>
        <v>0.9999999999999998</v>
      </c>
      <c r="F9" s="40">
        <f t="shared" si="0"/>
        <v>1</v>
      </c>
      <c r="G9" s="35">
        <f t="shared" si="0"/>
        <v>3227.655</v>
      </c>
      <c r="H9" s="47">
        <f t="shared" si="0"/>
        <v>832505.2250000001</v>
      </c>
      <c r="I9" s="54">
        <f t="shared" si="0"/>
        <v>1</v>
      </c>
      <c r="J9" s="40">
        <f t="shared" si="0"/>
        <v>0.9999999999999999</v>
      </c>
      <c r="K9" s="40">
        <f aca="true" t="shared" si="1" ref="K9:K36">IF(C9=0,"",G9/C9)</f>
        <v>0.6998390718465496</v>
      </c>
      <c r="L9" s="122">
        <v>1384.341</v>
      </c>
      <c r="M9" s="123">
        <f>SUM(M10:M12,M16:M18,M21,M28,M30,M36)</f>
        <v>203807.694</v>
      </c>
    </row>
    <row r="10" spans="1:13" ht="12.75">
      <c r="A10" s="16" t="s">
        <v>0</v>
      </c>
      <c r="B10" s="17"/>
      <c r="C10" s="113"/>
      <c r="D10" s="41"/>
      <c r="E10" s="48">
        <f>IF(C10=0,"",C10/C$9)</f>
      </c>
      <c r="F10" s="36">
        <f>IF(D10=0,"",D10/D$9)</f>
      </c>
      <c r="G10" s="55"/>
      <c r="H10" s="64"/>
      <c r="I10" s="48">
        <f>IF(G10=0,"",G10/G$9)</f>
      </c>
      <c r="J10" s="36">
        <f>IF(H10=0,"",H10/H$9)</f>
      </c>
      <c r="K10" s="36">
        <f t="shared" si="1"/>
      </c>
      <c r="L10" s="55"/>
      <c r="M10" s="71"/>
    </row>
    <row r="11" spans="1:13" ht="12.75">
      <c r="A11" s="18" t="s">
        <v>1</v>
      </c>
      <c r="B11" s="19"/>
      <c r="C11" s="114"/>
      <c r="D11" s="42"/>
      <c r="E11" s="49">
        <f aca="true" t="shared" si="2" ref="E11:F36">IF(C11=0,"",C11/C$9)</f>
      </c>
      <c r="F11" s="37">
        <f t="shared" si="2"/>
      </c>
      <c r="G11" s="56"/>
      <c r="H11" s="65"/>
      <c r="I11" s="49">
        <f aca="true" t="shared" si="3" ref="I11:I36">IF(G11=0,"",G11/G$9)</f>
      </c>
      <c r="J11" s="37">
        <f aca="true" t="shared" si="4" ref="J11:J36">IF(H11=0,"",H11/H$9)</f>
      </c>
      <c r="K11" s="37">
        <f t="shared" si="1"/>
      </c>
      <c r="L11" s="56"/>
      <c r="M11" s="72"/>
    </row>
    <row r="12" spans="1:13" ht="13.5" thickBot="1">
      <c r="A12" s="20" t="s">
        <v>2</v>
      </c>
      <c r="B12" s="21"/>
      <c r="C12" s="115">
        <f>SUM(C13:C15)</f>
        <v>2700.791</v>
      </c>
      <c r="D12" s="43">
        <f>SUM(D13:D15)</f>
        <v>648937.351</v>
      </c>
      <c r="E12" s="50">
        <f t="shared" si="2"/>
        <v>0.5856013318311637</v>
      </c>
      <c r="F12" s="23">
        <f t="shared" si="2"/>
        <v>0.626198241194045</v>
      </c>
      <c r="G12" s="57">
        <f>SUM(G13:G15)</f>
        <v>2073.478</v>
      </c>
      <c r="H12" s="66">
        <f>SUM(H13:H15)</f>
        <v>552109.1710000001</v>
      </c>
      <c r="I12" s="50">
        <f t="shared" si="3"/>
        <v>0.6424100469226109</v>
      </c>
      <c r="J12" s="23">
        <f t="shared" si="4"/>
        <v>0.6631900370355033</v>
      </c>
      <c r="K12" s="23">
        <f t="shared" si="1"/>
        <v>0.7677298983890275</v>
      </c>
      <c r="L12" s="57">
        <f>SUM(L13:L15)</f>
        <v>627.3129999999999</v>
      </c>
      <c r="M12" s="73">
        <f>SUM(M13:M15)</f>
        <v>96828.18000000001</v>
      </c>
    </row>
    <row r="13" spans="1:13" ht="12.75">
      <c r="A13" s="6"/>
      <c r="B13" s="14" t="s">
        <v>3</v>
      </c>
      <c r="C13" s="113">
        <v>587.07</v>
      </c>
      <c r="D13" s="41">
        <v>146878.815</v>
      </c>
      <c r="E13" s="48">
        <f t="shared" si="2"/>
        <v>0.127291957755384</v>
      </c>
      <c r="F13" s="36">
        <f t="shared" si="2"/>
        <v>0.14173210322989332</v>
      </c>
      <c r="G13" s="55">
        <v>477.851</v>
      </c>
      <c r="H13" s="64">
        <v>131235.424</v>
      </c>
      <c r="I13" s="48">
        <f t="shared" si="3"/>
        <v>0.14804897053743352</v>
      </c>
      <c r="J13" s="36">
        <f t="shared" si="4"/>
        <v>0.15763915956203156</v>
      </c>
      <c r="K13" s="36">
        <f t="shared" si="1"/>
        <v>0.8139591530822559</v>
      </c>
      <c r="L13" s="55">
        <v>109.219</v>
      </c>
      <c r="M13" s="71">
        <v>15643.391</v>
      </c>
    </row>
    <row r="14" spans="1:13" ht="12.75">
      <c r="A14" s="6"/>
      <c r="B14" s="22" t="s">
        <v>4</v>
      </c>
      <c r="C14" s="116">
        <v>997.194</v>
      </c>
      <c r="D14" s="42">
        <v>247642.407</v>
      </c>
      <c r="E14" s="49">
        <f t="shared" si="2"/>
        <v>0.21621744684947683</v>
      </c>
      <c r="F14" s="37">
        <f t="shared" si="2"/>
        <v>0.2389648853922416</v>
      </c>
      <c r="G14" s="58">
        <v>749.44</v>
      </c>
      <c r="H14" s="65">
        <v>209723.035</v>
      </c>
      <c r="I14" s="49">
        <f t="shared" si="3"/>
        <v>0.2321933416055929</v>
      </c>
      <c r="J14" s="37">
        <f t="shared" si="4"/>
        <v>0.25191798045471725</v>
      </c>
      <c r="K14" s="37">
        <f t="shared" si="1"/>
        <v>0.7515488460620502</v>
      </c>
      <c r="L14" s="58">
        <v>247.754</v>
      </c>
      <c r="M14" s="72">
        <v>37919.372</v>
      </c>
    </row>
    <row r="15" spans="1:13" ht="13.5" thickBot="1">
      <c r="A15" s="6"/>
      <c r="B15" s="15" t="s">
        <v>5</v>
      </c>
      <c r="C15" s="115">
        <v>1116.527</v>
      </c>
      <c r="D15" s="43">
        <v>254416.129</v>
      </c>
      <c r="E15" s="50">
        <f t="shared" si="2"/>
        <v>0.24209192722630285</v>
      </c>
      <c r="F15" s="23">
        <f t="shared" si="2"/>
        <v>0.24550125257191005</v>
      </c>
      <c r="G15" s="57">
        <v>846.187</v>
      </c>
      <c r="H15" s="66">
        <v>211150.712</v>
      </c>
      <c r="I15" s="50">
        <f t="shared" si="3"/>
        <v>0.26216773477958455</v>
      </c>
      <c r="J15" s="23">
        <f t="shared" si="4"/>
        <v>0.2536328970187544</v>
      </c>
      <c r="K15" s="23">
        <f t="shared" si="1"/>
        <v>0.7578741938170774</v>
      </c>
      <c r="L15" s="57">
        <v>270.34</v>
      </c>
      <c r="M15" s="73">
        <v>43265.417</v>
      </c>
    </row>
    <row r="16" spans="1:13" ht="12.75">
      <c r="A16" s="16" t="s">
        <v>6</v>
      </c>
      <c r="B16" s="17"/>
      <c r="C16" s="113">
        <v>89.106</v>
      </c>
      <c r="D16" s="41">
        <v>22021.45</v>
      </c>
      <c r="E16" s="48">
        <f t="shared" si="2"/>
        <v>0.01932048510016053</v>
      </c>
      <c r="F16" s="36">
        <f t="shared" si="2"/>
        <v>0.021249806683638715</v>
      </c>
      <c r="G16" s="55">
        <v>68.116</v>
      </c>
      <c r="H16" s="64">
        <v>18943.883</v>
      </c>
      <c r="I16" s="48">
        <f t="shared" si="3"/>
        <v>0.021103866429342664</v>
      </c>
      <c r="J16" s="36">
        <f t="shared" si="4"/>
        <v>0.022755272196639965</v>
      </c>
      <c r="K16" s="36">
        <f t="shared" si="1"/>
        <v>0.7644378605256661</v>
      </c>
      <c r="L16" s="55">
        <v>20.99</v>
      </c>
      <c r="M16" s="71">
        <v>3077.567</v>
      </c>
    </row>
    <row r="17" spans="1:13" ht="12.75">
      <c r="A17" s="18" t="s">
        <v>7</v>
      </c>
      <c r="B17" s="19"/>
      <c r="C17" s="114">
        <v>754.261</v>
      </c>
      <c r="D17" s="42">
        <v>179296.64</v>
      </c>
      <c r="E17" s="49">
        <f t="shared" si="2"/>
        <v>0.16354329015029498</v>
      </c>
      <c r="F17" s="37">
        <f t="shared" si="2"/>
        <v>0.17301399040598892</v>
      </c>
      <c r="G17" s="56">
        <v>613.734</v>
      </c>
      <c r="H17" s="65">
        <v>158204.58</v>
      </c>
      <c r="I17" s="49">
        <f t="shared" si="3"/>
        <v>0.1901485753588906</v>
      </c>
      <c r="J17" s="37">
        <f t="shared" si="4"/>
        <v>0.19003433882351906</v>
      </c>
      <c r="K17" s="37">
        <f t="shared" si="1"/>
        <v>0.813689160648635</v>
      </c>
      <c r="L17" s="56">
        <v>140.527</v>
      </c>
      <c r="M17" s="72">
        <v>21092.023</v>
      </c>
    </row>
    <row r="18" spans="1:13" ht="13.5" thickBot="1">
      <c r="A18" s="20" t="s">
        <v>8</v>
      </c>
      <c r="B18" s="21"/>
      <c r="C18" s="115">
        <f>SUM(C19:C20)</f>
        <v>693.209</v>
      </c>
      <c r="D18" s="43">
        <f>SUM(D19:D20)</f>
        <v>110867.726</v>
      </c>
      <c r="E18" s="50">
        <f t="shared" si="2"/>
        <v>0.15030563773255654</v>
      </c>
      <c r="F18" s="23">
        <f t="shared" si="2"/>
        <v>0.1069828619348238</v>
      </c>
      <c r="G18" s="57">
        <f>SUM(G19:G20)</f>
        <v>260.307</v>
      </c>
      <c r="H18" s="66">
        <f>SUM(H19:H20)</f>
        <v>55042.235</v>
      </c>
      <c r="I18" s="50">
        <f t="shared" si="3"/>
        <v>0.08064895411684335</v>
      </c>
      <c r="J18" s="23">
        <f t="shared" si="4"/>
        <v>0.06611638383410746</v>
      </c>
      <c r="K18" s="23">
        <f t="shared" si="1"/>
        <v>0.375510127537294</v>
      </c>
      <c r="L18" s="57">
        <f>SUM(L19:L20)</f>
        <v>432.902</v>
      </c>
      <c r="M18" s="73">
        <f>SUM(M19:M20)</f>
        <v>55825.491</v>
      </c>
    </row>
    <row r="19" spans="1:13" ht="12.75">
      <c r="A19" s="9"/>
      <c r="B19" s="14" t="s">
        <v>9</v>
      </c>
      <c r="C19" s="117">
        <v>122.353</v>
      </c>
      <c r="D19" s="41">
        <v>15634.171</v>
      </c>
      <c r="E19" s="48">
        <f t="shared" si="2"/>
        <v>0.02652929447466996</v>
      </c>
      <c r="F19" s="36">
        <f t="shared" si="2"/>
        <v>0.01508634133578627</v>
      </c>
      <c r="G19" s="59"/>
      <c r="H19" s="64"/>
      <c r="I19" s="48">
        <f t="shared" si="3"/>
      </c>
      <c r="J19" s="36">
        <f t="shared" si="4"/>
      </c>
      <c r="K19" s="36">
        <f t="shared" si="1"/>
        <v>0</v>
      </c>
      <c r="L19" s="59">
        <v>122.353</v>
      </c>
      <c r="M19" s="71">
        <v>15634.171</v>
      </c>
    </row>
    <row r="20" spans="1:13" ht="13.5" thickBot="1">
      <c r="A20" s="7"/>
      <c r="B20" s="15" t="s">
        <v>28</v>
      </c>
      <c r="C20" s="115">
        <v>570.856</v>
      </c>
      <c r="D20" s="43">
        <v>95233.555</v>
      </c>
      <c r="E20" s="50">
        <f t="shared" si="2"/>
        <v>0.12377634325788658</v>
      </c>
      <c r="F20" s="23">
        <f t="shared" si="2"/>
        <v>0.09189652059903752</v>
      </c>
      <c r="G20" s="57">
        <v>260.307</v>
      </c>
      <c r="H20" s="66">
        <v>55042.235</v>
      </c>
      <c r="I20" s="50">
        <f t="shared" si="3"/>
        <v>0.08064895411684335</v>
      </c>
      <c r="J20" s="23">
        <f t="shared" si="4"/>
        <v>0.06611638383410746</v>
      </c>
      <c r="K20" s="23">
        <f t="shared" si="1"/>
        <v>0.45599415614445676</v>
      </c>
      <c r="L20" s="57">
        <v>310.549</v>
      </c>
      <c r="M20" s="73">
        <v>40191.32</v>
      </c>
    </row>
    <row r="21" spans="1:13" ht="13.5" thickBot="1">
      <c r="A21" s="10" t="s">
        <v>10</v>
      </c>
      <c r="B21" s="11"/>
      <c r="C21" s="118">
        <f>SUM(C22:C27)</f>
        <v>34.417</v>
      </c>
      <c r="D21" s="44">
        <f>SUM(D22:D27)</f>
        <v>7376.3189999999995</v>
      </c>
      <c r="E21" s="51">
        <f t="shared" si="2"/>
        <v>0.007462495630958916</v>
      </c>
      <c r="F21" s="24">
        <f t="shared" si="2"/>
        <v>0.007117848860399802</v>
      </c>
      <c r="G21" s="60">
        <f>SUM(G22:G27)</f>
        <v>33.911</v>
      </c>
      <c r="H21" s="67">
        <f>SUM(H22:H27)</f>
        <v>7300.03</v>
      </c>
      <c r="I21" s="51">
        <f t="shared" si="3"/>
        <v>0.010506389313603839</v>
      </c>
      <c r="J21" s="24">
        <f t="shared" si="4"/>
        <v>0.008768749769708652</v>
      </c>
      <c r="K21" s="24">
        <f t="shared" si="1"/>
        <v>0.9852979632158526</v>
      </c>
      <c r="L21" s="60">
        <f>SUM(L22:L27)</f>
        <v>0.506</v>
      </c>
      <c r="M21" s="74">
        <f>SUM(M22:M27)</f>
        <v>76.289</v>
      </c>
    </row>
    <row r="22" spans="1:13" ht="12.75">
      <c r="A22" s="6"/>
      <c r="B22" s="14" t="s">
        <v>11</v>
      </c>
      <c r="C22" s="117">
        <v>23.795</v>
      </c>
      <c r="D22" s="41">
        <v>4572.28</v>
      </c>
      <c r="E22" s="48">
        <f t="shared" si="2"/>
        <v>0.0051593713437739315</v>
      </c>
      <c r="F22" s="36">
        <f t="shared" si="2"/>
        <v>0.004412064877810844</v>
      </c>
      <c r="G22" s="59">
        <v>23.534</v>
      </c>
      <c r="H22" s="64">
        <v>4542.605</v>
      </c>
      <c r="I22" s="48">
        <f t="shared" si="3"/>
        <v>0.007291361685186303</v>
      </c>
      <c r="J22" s="36">
        <f t="shared" si="4"/>
        <v>0.0054565483357777115</v>
      </c>
      <c r="K22" s="36">
        <f t="shared" si="1"/>
        <v>0.98903130909855</v>
      </c>
      <c r="L22" s="59">
        <v>0.261</v>
      </c>
      <c r="M22" s="71">
        <v>29.675</v>
      </c>
    </row>
    <row r="23" spans="1:13" ht="12.75">
      <c r="A23" s="6"/>
      <c r="B23" s="22" t="s">
        <v>12</v>
      </c>
      <c r="C23" s="116"/>
      <c r="D23" s="42"/>
      <c r="E23" s="49">
        <f t="shared" si="2"/>
      </c>
      <c r="F23" s="37">
        <f t="shared" si="2"/>
      </c>
      <c r="G23" s="58"/>
      <c r="H23" s="65"/>
      <c r="I23" s="49">
        <f t="shared" si="3"/>
      </c>
      <c r="J23" s="37">
        <f t="shared" si="4"/>
      </c>
      <c r="K23" s="37">
        <f t="shared" si="1"/>
      </c>
      <c r="L23" s="58"/>
      <c r="M23" s="72"/>
    </row>
    <row r="24" spans="1:13" ht="12.75">
      <c r="A24" s="6"/>
      <c r="B24" s="22" t="s">
        <v>13</v>
      </c>
      <c r="C24" s="116">
        <v>10.622</v>
      </c>
      <c r="D24" s="42">
        <v>2804.039</v>
      </c>
      <c r="E24" s="49">
        <f t="shared" si="2"/>
        <v>0.002303124287184984</v>
      </c>
      <c r="F24" s="37">
        <f t="shared" si="2"/>
        <v>0.0027057839825889583</v>
      </c>
      <c r="G24" s="58">
        <v>10.377</v>
      </c>
      <c r="H24" s="65">
        <v>2757.425</v>
      </c>
      <c r="I24" s="49">
        <f t="shared" si="3"/>
        <v>0.0032150276284175355</v>
      </c>
      <c r="J24" s="37">
        <f t="shared" si="4"/>
        <v>0.00331220143393094</v>
      </c>
      <c r="K24" s="37">
        <f t="shared" si="1"/>
        <v>0.9769346639051026</v>
      </c>
      <c r="L24" s="58">
        <v>0.245</v>
      </c>
      <c r="M24" s="72">
        <v>46.614</v>
      </c>
    </row>
    <row r="25" spans="1:13" ht="12.75">
      <c r="A25" s="6"/>
      <c r="B25" s="22" t="s">
        <v>14</v>
      </c>
      <c r="C25" s="116"/>
      <c r="D25" s="42"/>
      <c r="E25" s="49">
        <f t="shared" si="2"/>
      </c>
      <c r="F25" s="37">
        <f t="shared" si="2"/>
      </c>
      <c r="G25" s="58"/>
      <c r="H25" s="65"/>
      <c r="I25" s="49">
        <f t="shared" si="3"/>
      </c>
      <c r="J25" s="37">
        <f t="shared" si="4"/>
      </c>
      <c r="K25" s="37">
        <f t="shared" si="1"/>
      </c>
      <c r="L25" s="58"/>
      <c r="M25" s="72"/>
    </row>
    <row r="26" spans="1:13" ht="12.75">
      <c r="A26" s="6"/>
      <c r="B26" s="22" t="s">
        <v>15</v>
      </c>
      <c r="C26" s="116"/>
      <c r="D26" s="42"/>
      <c r="E26" s="49">
        <f t="shared" si="2"/>
      </c>
      <c r="F26" s="37">
        <f t="shared" si="2"/>
      </c>
      <c r="G26" s="58"/>
      <c r="H26" s="65"/>
      <c r="I26" s="49">
        <f t="shared" si="3"/>
      </c>
      <c r="J26" s="37">
        <f t="shared" si="4"/>
      </c>
      <c r="K26" s="37">
        <f t="shared" si="1"/>
      </c>
      <c r="L26" s="58"/>
      <c r="M26" s="72"/>
    </row>
    <row r="27" spans="1:13" ht="13.5" thickBot="1">
      <c r="A27" s="6"/>
      <c r="B27" s="15" t="s">
        <v>16</v>
      </c>
      <c r="C27" s="119"/>
      <c r="D27" s="43"/>
      <c r="E27" s="50">
        <f t="shared" si="2"/>
      </c>
      <c r="F27" s="23">
        <f t="shared" si="2"/>
      </c>
      <c r="G27" s="61"/>
      <c r="H27" s="66"/>
      <c r="I27" s="50">
        <f t="shared" si="3"/>
      </c>
      <c r="J27" s="23">
        <f t="shared" si="4"/>
      </c>
      <c r="K27" s="23">
        <f t="shared" si="1"/>
      </c>
      <c r="L27" s="61"/>
      <c r="M27" s="73"/>
    </row>
    <row r="28" spans="1:13" ht="13.5" thickBot="1">
      <c r="A28" s="10" t="s">
        <v>21</v>
      </c>
      <c r="B28" s="12"/>
      <c r="C28" s="118">
        <f>C29</f>
        <v>189.792</v>
      </c>
      <c r="D28" s="44">
        <f>D29</f>
        <v>37097.449</v>
      </c>
      <c r="E28" s="51">
        <f t="shared" si="2"/>
        <v>0.041151813661590333</v>
      </c>
      <c r="F28" s="24">
        <f t="shared" si="2"/>
        <v>0.03579753466307379</v>
      </c>
      <c r="G28" s="60">
        <f>G29</f>
        <v>120.799</v>
      </c>
      <c r="H28" s="67">
        <f>H29</f>
        <v>26276.462</v>
      </c>
      <c r="I28" s="51">
        <f t="shared" si="3"/>
        <v>0.037426242891511016</v>
      </c>
      <c r="J28" s="24">
        <f t="shared" si="4"/>
        <v>0.03156311961885885</v>
      </c>
      <c r="K28" s="24">
        <f t="shared" si="1"/>
        <v>0.6364809897150565</v>
      </c>
      <c r="L28" s="60">
        <f>L29</f>
        <v>68.993</v>
      </c>
      <c r="M28" s="74">
        <f>M29</f>
        <v>10820.987</v>
      </c>
    </row>
    <row r="29" spans="1:13" ht="13.5" thickBot="1">
      <c r="A29" s="10"/>
      <c r="B29" s="12" t="s">
        <v>22</v>
      </c>
      <c r="C29" s="120">
        <v>189.792</v>
      </c>
      <c r="D29" s="45">
        <v>37097.449</v>
      </c>
      <c r="E29" s="52">
        <f t="shared" si="2"/>
        <v>0.041151813661590333</v>
      </c>
      <c r="F29" s="38">
        <f t="shared" si="2"/>
        <v>0.03579753466307379</v>
      </c>
      <c r="G29" s="62">
        <v>120.799</v>
      </c>
      <c r="H29" s="68">
        <v>26276.462</v>
      </c>
      <c r="I29" s="52">
        <f t="shared" si="3"/>
        <v>0.037426242891511016</v>
      </c>
      <c r="J29" s="38">
        <f t="shared" si="4"/>
        <v>0.03156311961885885</v>
      </c>
      <c r="K29" s="38">
        <f t="shared" si="1"/>
        <v>0.6364809897150565</v>
      </c>
      <c r="L29" s="62">
        <v>68.993</v>
      </c>
      <c r="M29" s="75">
        <v>10820.987</v>
      </c>
    </row>
    <row r="30" spans="1:13" ht="13.5" thickBot="1">
      <c r="A30" s="8" t="s">
        <v>17</v>
      </c>
      <c r="B30" s="9"/>
      <c r="C30" s="118">
        <f>SUM(C31:C35)</f>
        <v>93.488</v>
      </c>
      <c r="D30" s="44">
        <f>SUM(D31:D35)</f>
        <v>21672.854</v>
      </c>
      <c r="E30" s="51">
        <f t="shared" si="2"/>
        <v>0.02027061601961493</v>
      </c>
      <c r="F30" s="24">
        <f t="shared" si="2"/>
        <v>0.020913425672820184</v>
      </c>
      <c r="G30" s="60">
        <f>SUM(G31:G35)</f>
        <v>57.309999999999995</v>
      </c>
      <c r="H30" s="67">
        <f>SUM(H31:H35)</f>
        <v>14628.864000000001</v>
      </c>
      <c r="I30" s="51">
        <f t="shared" si="3"/>
        <v>0.017755924967197544</v>
      </c>
      <c r="J30" s="24">
        <f t="shared" si="4"/>
        <v>0.01757209872166268</v>
      </c>
      <c r="K30" s="24">
        <f t="shared" si="1"/>
        <v>0.6130198528153346</v>
      </c>
      <c r="L30" s="60">
        <v>36.178</v>
      </c>
      <c r="M30" s="74">
        <f>SUM(M31:M35)</f>
        <v>7043.989</v>
      </c>
    </row>
    <row r="31" spans="1:13" ht="12.75">
      <c r="A31" s="9"/>
      <c r="B31" s="14" t="s">
        <v>18</v>
      </c>
      <c r="C31" s="117">
        <v>9.37</v>
      </c>
      <c r="D31" s="41">
        <v>2014.15</v>
      </c>
      <c r="E31" s="48">
        <f t="shared" si="2"/>
        <v>0.0020316583101980135</v>
      </c>
      <c r="F31" s="36">
        <f t="shared" si="2"/>
        <v>0.0019435731131170254</v>
      </c>
      <c r="G31" s="59">
        <v>5.513</v>
      </c>
      <c r="H31" s="64">
        <v>1260.289</v>
      </c>
      <c r="I31" s="48">
        <f t="shared" si="3"/>
        <v>0.0017080512012591182</v>
      </c>
      <c r="J31" s="36">
        <f t="shared" si="4"/>
        <v>0.0015138511593125435</v>
      </c>
      <c r="K31" s="36">
        <f t="shared" si="1"/>
        <v>0.588367129135539</v>
      </c>
      <c r="L31" s="59">
        <v>3.857</v>
      </c>
      <c r="M31" s="71">
        <v>753.861</v>
      </c>
    </row>
    <row r="32" spans="1:13" ht="12.75">
      <c r="A32" s="6"/>
      <c r="B32" s="22" t="s">
        <v>23</v>
      </c>
      <c r="C32" s="116">
        <v>68.08</v>
      </c>
      <c r="D32" s="42">
        <v>16529.884</v>
      </c>
      <c r="E32" s="49">
        <f t="shared" si="2"/>
        <v>0.014761504563317051</v>
      </c>
      <c r="F32" s="37">
        <f t="shared" si="2"/>
        <v>0.015950668076033712</v>
      </c>
      <c r="G32" s="58">
        <v>51.797</v>
      </c>
      <c r="H32" s="65">
        <v>13368.575</v>
      </c>
      <c r="I32" s="49">
        <f t="shared" si="3"/>
        <v>0.016047873765938428</v>
      </c>
      <c r="J32" s="37">
        <f t="shared" si="4"/>
        <v>0.016058247562350133</v>
      </c>
      <c r="K32" s="37">
        <f t="shared" si="1"/>
        <v>0.7608254994124559</v>
      </c>
      <c r="L32" s="58">
        <v>16.283</v>
      </c>
      <c r="M32" s="72">
        <v>3161.308</v>
      </c>
    </row>
    <row r="33" spans="1:13" ht="12.75">
      <c r="A33" s="6"/>
      <c r="B33" s="22" t="s">
        <v>27</v>
      </c>
      <c r="C33" s="116">
        <v>3.5</v>
      </c>
      <c r="D33" s="42">
        <v>682.363</v>
      </c>
      <c r="E33" s="49">
        <f t="shared" si="2"/>
        <v>0.0007588905107463231</v>
      </c>
      <c r="F33" s="37">
        <f t="shared" si="2"/>
        <v>0.0006584526376813409</v>
      </c>
      <c r="G33" s="58"/>
      <c r="H33" s="65"/>
      <c r="I33" s="49">
        <f t="shared" si="3"/>
      </c>
      <c r="J33" s="37">
        <f t="shared" si="4"/>
      </c>
      <c r="K33" s="37">
        <f t="shared" si="1"/>
        <v>0</v>
      </c>
      <c r="L33" s="58">
        <v>3.5</v>
      </c>
      <c r="M33" s="72">
        <v>682.363</v>
      </c>
    </row>
    <row r="34" spans="1:13" ht="12.75">
      <c r="A34" s="6"/>
      <c r="B34" s="25" t="s">
        <v>26</v>
      </c>
      <c r="C34" s="121">
        <v>12.538</v>
      </c>
      <c r="D34" s="46">
        <v>2446.457</v>
      </c>
      <c r="E34" s="53">
        <f t="shared" si="2"/>
        <v>0.0027185626353535427</v>
      </c>
      <c r="F34" s="39">
        <f t="shared" si="2"/>
        <v>0.002360731845988103</v>
      </c>
      <c r="G34" s="63"/>
      <c r="H34" s="69"/>
      <c r="I34" s="53">
        <f t="shared" si="3"/>
      </c>
      <c r="J34" s="39">
        <f t="shared" si="4"/>
      </c>
      <c r="K34" s="39">
        <f t="shared" si="1"/>
        <v>0</v>
      </c>
      <c r="L34" s="63">
        <v>12.538</v>
      </c>
      <c r="M34" s="76">
        <v>2446.457</v>
      </c>
    </row>
    <row r="35" spans="1:13" ht="13.5" thickBot="1">
      <c r="A35" s="6"/>
      <c r="B35" s="15" t="s">
        <v>19</v>
      </c>
      <c r="C35" s="119"/>
      <c r="D35" s="43"/>
      <c r="E35" s="50">
        <f t="shared" si="2"/>
      </c>
      <c r="F35" s="23">
        <f t="shared" si="2"/>
      </c>
      <c r="G35" s="61"/>
      <c r="H35" s="66"/>
      <c r="I35" s="50">
        <f t="shared" si="3"/>
      </c>
      <c r="J35" s="23">
        <f t="shared" si="4"/>
      </c>
      <c r="K35" s="23">
        <f t="shared" si="1"/>
      </c>
      <c r="L35" s="61"/>
      <c r="M35" s="73"/>
    </row>
    <row r="36" spans="1:13" ht="13.5" thickBot="1">
      <c r="A36" s="10" t="s">
        <v>20</v>
      </c>
      <c r="B36" s="11"/>
      <c r="C36" s="118">
        <v>56.932</v>
      </c>
      <c r="D36" s="44">
        <v>9043.168</v>
      </c>
      <c r="E36" s="51">
        <f t="shared" si="2"/>
        <v>0.012344329873659906</v>
      </c>
      <c r="F36" s="24">
        <f t="shared" si="2"/>
        <v>0.008726290585209772</v>
      </c>
      <c r="G36" s="60"/>
      <c r="H36" s="67"/>
      <c r="I36" s="51">
        <f t="shared" si="3"/>
      </c>
      <c r="J36" s="24">
        <f t="shared" si="4"/>
      </c>
      <c r="K36" s="24">
        <f t="shared" si="1"/>
        <v>0</v>
      </c>
      <c r="L36" s="60">
        <v>56.932</v>
      </c>
      <c r="M36" s="74">
        <v>9043.168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>&amp;R&amp;"Arial,Kurzíva"Výroční zpráva o stavu a rozvoji vzdělávací soustavy v Královéhradeckém kraji  - 2004/2005</oddHeader>
  </headerFooter>
  <ignoredErrors>
    <ignoredError sqref="M30 C12 D12:M12 C30:D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13" width="11.7109375" style="0" customWidth="1"/>
    <col min="15" max="17" width="9.7109375" style="0" customWidth="1"/>
  </cols>
  <sheetData>
    <row r="1" ht="15.75">
      <c r="A1" s="125" t="s">
        <v>61</v>
      </c>
    </row>
    <row r="2" ht="12.75">
      <c r="A2" t="s">
        <v>57</v>
      </c>
    </row>
    <row r="4" spans="1:4" ht="12.75">
      <c r="A4" s="126" t="s">
        <v>62</v>
      </c>
      <c r="D4" s="13"/>
    </row>
    <row r="5" spans="1:4" ht="12.75">
      <c r="A5" s="134" t="s">
        <v>68</v>
      </c>
      <c r="D5" s="13"/>
    </row>
    <row r="6" spans="1:4" ht="12.75">
      <c r="A6" s="13" t="s">
        <v>54</v>
      </c>
      <c r="D6" s="13"/>
    </row>
    <row r="7" spans="1:4" ht="13.5" thickBot="1">
      <c r="A7" s="13"/>
      <c r="D7" s="13"/>
    </row>
    <row r="8" spans="1:13" s="3" customFormat="1" ht="60" customHeight="1" thickBot="1">
      <c r="A8" s="128" t="s">
        <v>40</v>
      </c>
      <c r="B8" s="129"/>
      <c r="C8" s="130" t="s">
        <v>30</v>
      </c>
      <c r="D8" s="131" t="s">
        <v>45</v>
      </c>
      <c r="E8" s="131" t="s">
        <v>33</v>
      </c>
      <c r="F8" s="132" t="s">
        <v>32</v>
      </c>
      <c r="G8" s="130" t="s">
        <v>29</v>
      </c>
      <c r="H8" s="131" t="s">
        <v>46</v>
      </c>
      <c r="I8" s="131" t="s">
        <v>31</v>
      </c>
      <c r="J8" s="132" t="s">
        <v>25</v>
      </c>
      <c r="K8" s="132" t="s">
        <v>24</v>
      </c>
      <c r="L8" s="130" t="s">
        <v>34</v>
      </c>
      <c r="M8" s="133" t="s">
        <v>52</v>
      </c>
    </row>
    <row r="9" spans="1:13" ht="13.5" thickBot="1">
      <c r="A9" s="77" t="s">
        <v>41</v>
      </c>
      <c r="B9" s="5"/>
      <c r="C9" s="35">
        <f>SUM(C10:C12,C16:C18,C21,C28,C30,C36)</f>
        <v>8060.612</v>
      </c>
      <c r="D9" s="47">
        <f>SUM(D10:D12,D16:D18,D21,D28,D30,D36)</f>
        <v>1598531.05</v>
      </c>
      <c r="E9" s="54">
        <v>1</v>
      </c>
      <c r="F9" s="40">
        <v>1</v>
      </c>
      <c r="G9" s="35">
        <f>SUM(G10:G12,G16:G18,G21,G28,G30,G36)</f>
        <v>5424.754</v>
      </c>
      <c r="H9" s="47">
        <f>SUM(H10:H12,H16:H18,H21,H28,H30,H36)</f>
        <v>1278182.08</v>
      </c>
      <c r="I9" s="54">
        <v>1</v>
      </c>
      <c r="J9" s="40">
        <v>1</v>
      </c>
      <c r="K9" s="40">
        <f aca="true" t="shared" si="0" ref="K9:K36">IF(C9=0,"",G9/C9)</f>
        <v>0.6729953011012066</v>
      </c>
      <c r="L9" s="35">
        <f>SUM(L10:L12,L16:L18,L21,L28,L30,L36)</f>
        <v>2635.858</v>
      </c>
      <c r="M9" s="70">
        <f>SUM(M10:M12,M16:M18,M21,M28,M30,M36)</f>
        <v>320348.9700000001</v>
      </c>
    </row>
    <row r="10" spans="1:13" ht="12.75">
      <c r="A10" s="16" t="s">
        <v>0</v>
      </c>
      <c r="B10" s="17"/>
      <c r="C10" s="26">
        <v>1736.952</v>
      </c>
      <c r="D10" s="41">
        <v>303226.614</v>
      </c>
      <c r="E10" s="48">
        <f>IF(C10=0,"",C10/C$9)</f>
        <v>0.21548636753636077</v>
      </c>
      <c r="F10" s="36">
        <f>IF(D10=0,"",D10/D$9)</f>
        <v>0.18969078767659847</v>
      </c>
      <c r="G10" s="55">
        <v>1286.267</v>
      </c>
      <c r="H10" s="64">
        <v>255558.142</v>
      </c>
      <c r="I10" s="48">
        <f>IF(G10=0,"",G10/G$9)</f>
        <v>0.23711065976447965</v>
      </c>
      <c r="J10" s="36">
        <f>IF(H10=0,"",H10/H$9)</f>
        <v>0.19993876146346848</v>
      </c>
      <c r="K10" s="36">
        <f t="shared" si="0"/>
        <v>0.7405311142737393</v>
      </c>
      <c r="L10" s="55">
        <f>C10-G10</f>
        <v>450.68499999999995</v>
      </c>
      <c r="M10" s="71">
        <f>D10-H10</f>
        <v>47668.47200000001</v>
      </c>
    </row>
    <row r="11" spans="1:13" ht="12.75">
      <c r="A11" s="18" t="s">
        <v>1</v>
      </c>
      <c r="B11" s="19"/>
      <c r="C11" s="27">
        <v>4109.055</v>
      </c>
      <c r="D11" s="42">
        <v>924300.31</v>
      </c>
      <c r="E11" s="49">
        <f aca="true" t="shared" si="1" ref="E11:F36">IF(C11=0,"",C11/C$9)</f>
        <v>0.5097696055832982</v>
      </c>
      <c r="F11" s="37">
        <f t="shared" si="1"/>
        <v>0.5782185525892662</v>
      </c>
      <c r="G11" s="56">
        <v>3187.894</v>
      </c>
      <c r="H11" s="65">
        <v>811676.776</v>
      </c>
      <c r="I11" s="49">
        <f aca="true" t="shared" si="2" ref="I11:I36">IF(G11=0,"",G11/G$9)</f>
        <v>0.5876568780814762</v>
      </c>
      <c r="J11" s="37">
        <f aca="true" t="shared" si="3" ref="J11:J36">IF(H11=0,"",H11/H$9)</f>
        <v>0.6350243746180512</v>
      </c>
      <c r="K11" s="37">
        <f t="shared" si="0"/>
        <v>0.7758216913621258</v>
      </c>
      <c r="L11" s="56">
        <f>C11-G11</f>
        <v>921.1610000000005</v>
      </c>
      <c r="M11" s="72">
        <f>D11-H11</f>
        <v>112623.5340000001</v>
      </c>
    </row>
    <row r="12" spans="1:13" ht="13.5" thickBot="1">
      <c r="A12" s="20" t="s">
        <v>2</v>
      </c>
      <c r="B12" s="21"/>
      <c r="C12" s="28"/>
      <c r="D12" s="43"/>
      <c r="E12" s="50">
        <f t="shared" si="1"/>
      </c>
      <c r="F12" s="23">
        <f t="shared" si="1"/>
      </c>
      <c r="G12" s="57"/>
      <c r="H12" s="66"/>
      <c r="I12" s="50">
        <f t="shared" si="2"/>
      </c>
      <c r="J12" s="23">
        <f t="shared" si="3"/>
      </c>
      <c r="K12" s="23">
        <f t="shared" si="0"/>
      </c>
      <c r="L12" s="57"/>
      <c r="M12" s="73"/>
    </row>
    <row r="13" spans="1:13" ht="12.75">
      <c r="A13" s="6"/>
      <c r="B13" s="14" t="s">
        <v>3</v>
      </c>
      <c r="C13" s="26"/>
      <c r="D13" s="41"/>
      <c r="E13" s="48">
        <f t="shared" si="1"/>
      </c>
      <c r="F13" s="36">
        <f t="shared" si="1"/>
      </c>
      <c r="G13" s="55"/>
      <c r="H13" s="64"/>
      <c r="I13" s="48">
        <f t="shared" si="2"/>
      </c>
      <c r="J13" s="36">
        <f t="shared" si="3"/>
      </c>
      <c r="K13" s="36">
        <f t="shared" si="0"/>
      </c>
      <c r="L13" s="55"/>
      <c r="M13" s="71"/>
    </row>
    <row r="14" spans="1:13" ht="12.75">
      <c r="A14" s="6"/>
      <c r="B14" s="22" t="s">
        <v>4</v>
      </c>
      <c r="C14" s="29"/>
      <c r="D14" s="42"/>
      <c r="E14" s="49">
        <f t="shared" si="1"/>
      </c>
      <c r="F14" s="37">
        <f t="shared" si="1"/>
      </c>
      <c r="G14" s="58"/>
      <c r="H14" s="65"/>
      <c r="I14" s="49">
        <f t="shared" si="2"/>
      </c>
      <c r="J14" s="37">
        <f t="shared" si="3"/>
      </c>
      <c r="K14" s="37">
        <f t="shared" si="0"/>
      </c>
      <c r="L14" s="58"/>
      <c r="M14" s="72"/>
    </row>
    <row r="15" spans="1:13" ht="13.5" thickBot="1">
      <c r="A15" s="6"/>
      <c r="B15" s="15" t="s">
        <v>5</v>
      </c>
      <c r="C15" s="28"/>
      <c r="D15" s="43"/>
      <c r="E15" s="50">
        <f t="shared" si="1"/>
      </c>
      <c r="F15" s="23">
        <f t="shared" si="1"/>
      </c>
      <c r="G15" s="57"/>
      <c r="H15" s="66"/>
      <c r="I15" s="50">
        <f t="shared" si="2"/>
      </c>
      <c r="J15" s="23">
        <f t="shared" si="3"/>
      </c>
      <c r="K15" s="23">
        <f t="shared" si="0"/>
      </c>
      <c r="L15" s="57"/>
      <c r="M15" s="73"/>
    </row>
    <row r="16" spans="1:13" ht="12.75">
      <c r="A16" s="16" t="s">
        <v>6</v>
      </c>
      <c r="B16" s="17"/>
      <c r="C16" s="26"/>
      <c r="D16" s="41"/>
      <c r="E16" s="48">
        <f t="shared" si="1"/>
      </c>
      <c r="F16" s="36">
        <f t="shared" si="1"/>
      </c>
      <c r="G16" s="55"/>
      <c r="H16" s="64"/>
      <c r="I16" s="48">
        <f t="shared" si="2"/>
      </c>
      <c r="J16" s="36">
        <f t="shared" si="3"/>
      </c>
      <c r="K16" s="36">
        <f t="shared" si="0"/>
      </c>
      <c r="L16" s="55"/>
      <c r="M16" s="71"/>
    </row>
    <row r="17" spans="1:13" ht="12.75">
      <c r="A17" s="18" t="s">
        <v>7</v>
      </c>
      <c r="B17" s="19"/>
      <c r="C17" s="27">
        <v>62.15</v>
      </c>
      <c r="D17" s="42">
        <v>15362.676</v>
      </c>
      <c r="E17" s="49">
        <f t="shared" si="1"/>
        <v>0.007710332664566909</v>
      </c>
      <c r="F17" s="37">
        <f t="shared" si="1"/>
        <v>0.009610495836161581</v>
      </c>
      <c r="G17" s="56">
        <v>53.603</v>
      </c>
      <c r="H17" s="65">
        <v>14277.633</v>
      </c>
      <c r="I17" s="49">
        <f t="shared" si="2"/>
        <v>0.00988118539568799</v>
      </c>
      <c r="J17" s="37">
        <f t="shared" si="3"/>
        <v>0.011170265350614208</v>
      </c>
      <c r="K17" s="37">
        <f t="shared" si="0"/>
        <v>0.8624778761061948</v>
      </c>
      <c r="L17" s="56">
        <f>C17-G17</f>
        <v>8.546999999999997</v>
      </c>
      <c r="M17" s="72">
        <f>D17-H17</f>
        <v>1085.0429999999997</v>
      </c>
    </row>
    <row r="18" spans="1:13" ht="13.5" thickBot="1">
      <c r="A18" s="20" t="s">
        <v>8</v>
      </c>
      <c r="B18" s="21"/>
      <c r="C18" s="28">
        <v>1157.322</v>
      </c>
      <c r="D18" s="43">
        <f>SUM(D19:D20)</f>
        <v>144237.278</v>
      </c>
      <c r="E18" s="50">
        <f t="shared" si="1"/>
        <v>0.14357743555948355</v>
      </c>
      <c r="F18" s="23">
        <f t="shared" si="1"/>
        <v>0.09023113939513404</v>
      </c>
      <c r="G18" s="57"/>
      <c r="H18" s="66"/>
      <c r="I18" s="50">
        <f t="shared" si="2"/>
      </c>
      <c r="J18" s="23">
        <f t="shared" si="3"/>
      </c>
      <c r="K18" s="23"/>
      <c r="L18" s="57">
        <f>SUM(L19:L20)</f>
        <v>1157.322</v>
      </c>
      <c r="M18" s="73">
        <f>SUM(M19:M20)</f>
        <v>144237.278</v>
      </c>
    </row>
    <row r="19" spans="1:13" ht="12.75">
      <c r="A19" s="9"/>
      <c r="B19" s="14" t="s">
        <v>9</v>
      </c>
      <c r="C19" s="30">
        <v>1157.322</v>
      </c>
      <c r="D19" s="41">
        <v>144237.278</v>
      </c>
      <c r="E19" s="48">
        <f t="shared" si="1"/>
        <v>0.14357743555948355</v>
      </c>
      <c r="F19" s="36">
        <f t="shared" si="1"/>
        <v>0.09023113939513404</v>
      </c>
      <c r="G19" s="59"/>
      <c r="H19" s="64"/>
      <c r="I19" s="48">
        <f t="shared" si="2"/>
      </c>
      <c r="J19" s="36">
        <f t="shared" si="3"/>
      </c>
      <c r="K19" s="36"/>
      <c r="L19" s="59">
        <f>C19-G19</f>
        <v>1157.322</v>
      </c>
      <c r="M19" s="71">
        <f>D19-H19</f>
        <v>144237.278</v>
      </c>
    </row>
    <row r="20" spans="1:13" ht="13.5" thickBot="1">
      <c r="A20" s="7"/>
      <c r="B20" s="15" t="s">
        <v>28</v>
      </c>
      <c r="C20" s="28"/>
      <c r="D20" s="43"/>
      <c r="E20" s="50">
        <f t="shared" si="1"/>
      </c>
      <c r="F20" s="23">
        <f t="shared" si="1"/>
      </c>
      <c r="G20" s="57"/>
      <c r="H20" s="66"/>
      <c r="I20" s="50">
        <f t="shared" si="2"/>
      </c>
      <c r="J20" s="23">
        <f t="shared" si="3"/>
      </c>
      <c r="K20" s="23">
        <f t="shared" si="0"/>
      </c>
      <c r="L20" s="57"/>
      <c r="M20" s="73"/>
    </row>
    <row r="21" spans="1:13" ht="13.5" thickBot="1">
      <c r="A21" s="10" t="s">
        <v>10</v>
      </c>
      <c r="B21" s="11"/>
      <c r="C21" s="31">
        <f>SUM(C22:C27)</f>
        <v>995.133</v>
      </c>
      <c r="D21" s="44">
        <f>SUM(D22:D27)</f>
        <v>211404.172</v>
      </c>
      <c r="E21" s="51">
        <f t="shared" si="1"/>
        <v>0.12345625865629062</v>
      </c>
      <c r="F21" s="24">
        <f t="shared" si="1"/>
        <v>0.13224902450283965</v>
      </c>
      <c r="G21" s="60">
        <f>SUM(G22:G27)</f>
        <v>896.99</v>
      </c>
      <c r="H21" s="67">
        <f>SUM(H22:H27)</f>
        <v>196669.52899999998</v>
      </c>
      <c r="I21" s="51">
        <f t="shared" si="2"/>
        <v>0.16535127675835623</v>
      </c>
      <c r="J21" s="24">
        <f t="shared" si="3"/>
        <v>0.153866598567866</v>
      </c>
      <c r="K21" s="24">
        <f t="shared" si="0"/>
        <v>0.901377001868092</v>
      </c>
      <c r="L21" s="60">
        <f>SUM(L22:L27)</f>
        <v>98.14299999999999</v>
      </c>
      <c r="M21" s="74">
        <f>SUM(M22:M27)</f>
        <v>14734.643</v>
      </c>
    </row>
    <row r="22" spans="1:13" ht="12.75">
      <c r="A22" s="6"/>
      <c r="B22" s="14" t="s">
        <v>11</v>
      </c>
      <c r="C22" s="30">
        <v>398.292</v>
      </c>
      <c r="D22" s="41">
        <v>74486.006</v>
      </c>
      <c r="E22" s="48">
        <f t="shared" si="1"/>
        <v>0.04941212900459667</v>
      </c>
      <c r="F22" s="36">
        <f t="shared" si="1"/>
        <v>0.046596533736395045</v>
      </c>
      <c r="G22" s="59">
        <v>396.984</v>
      </c>
      <c r="H22" s="64">
        <v>74166.832</v>
      </c>
      <c r="I22" s="48">
        <f t="shared" si="2"/>
        <v>0.07318009259037368</v>
      </c>
      <c r="J22" s="36">
        <f t="shared" si="3"/>
        <v>0.0580252478582707</v>
      </c>
      <c r="K22" s="36">
        <f t="shared" si="0"/>
        <v>0.9967159772227411</v>
      </c>
      <c r="L22" s="59">
        <f>C22-G22</f>
        <v>1.3079999999999927</v>
      </c>
      <c r="M22" s="71">
        <f>D22-H22</f>
        <v>319.17399999999907</v>
      </c>
    </row>
    <row r="23" spans="1:13" ht="12.75">
      <c r="A23" s="6"/>
      <c r="B23" s="22" t="s">
        <v>12</v>
      </c>
      <c r="C23" s="29">
        <v>461.861</v>
      </c>
      <c r="D23" s="42">
        <v>109375.985</v>
      </c>
      <c r="E23" s="49">
        <f t="shared" si="1"/>
        <v>0.057298502892832455</v>
      </c>
      <c r="F23" s="37">
        <f t="shared" si="1"/>
        <v>0.06842280917846419</v>
      </c>
      <c r="G23" s="58">
        <v>406.234</v>
      </c>
      <c r="H23" s="65">
        <v>100761.386</v>
      </c>
      <c r="I23" s="49">
        <f t="shared" si="2"/>
        <v>0.07488523903572401</v>
      </c>
      <c r="J23" s="37">
        <f t="shared" si="3"/>
        <v>0.0788317936674562</v>
      </c>
      <c r="K23" s="37">
        <f t="shared" si="0"/>
        <v>0.8795590015177727</v>
      </c>
      <c r="L23" s="58">
        <f>C23-G23</f>
        <v>55.62700000000001</v>
      </c>
      <c r="M23" s="72">
        <f>D23-H23</f>
        <v>8614.599000000002</v>
      </c>
    </row>
    <row r="24" spans="1:13" ht="12.75">
      <c r="A24" s="6"/>
      <c r="B24" s="22" t="s">
        <v>13</v>
      </c>
      <c r="C24" s="29"/>
      <c r="D24" s="42"/>
      <c r="E24" s="49">
        <f t="shared" si="1"/>
      </c>
      <c r="F24" s="37">
        <f t="shared" si="1"/>
      </c>
      <c r="G24" s="58"/>
      <c r="H24" s="65"/>
      <c r="I24" s="49">
        <f t="shared" si="2"/>
      </c>
      <c r="J24" s="37">
        <f t="shared" si="3"/>
      </c>
      <c r="K24" s="37">
        <f t="shared" si="0"/>
      </c>
      <c r="L24" s="58"/>
      <c r="M24" s="72"/>
    </row>
    <row r="25" spans="1:13" ht="12.75">
      <c r="A25" s="6"/>
      <c r="B25" s="22" t="s">
        <v>14</v>
      </c>
      <c r="C25" s="29">
        <v>134.98</v>
      </c>
      <c r="D25" s="42">
        <v>27542.181</v>
      </c>
      <c r="E25" s="49">
        <f t="shared" si="1"/>
        <v>0.016745626758861484</v>
      </c>
      <c r="F25" s="37">
        <f t="shared" si="1"/>
        <v>0.017229681587980415</v>
      </c>
      <c r="G25" s="58">
        <v>93.772</v>
      </c>
      <c r="H25" s="65">
        <v>21741.311</v>
      </c>
      <c r="I25" s="49">
        <f t="shared" si="2"/>
        <v>0.017285945132258534</v>
      </c>
      <c r="J25" s="37">
        <f t="shared" si="3"/>
        <v>0.0170095570421391</v>
      </c>
      <c r="K25" s="37">
        <f t="shared" si="0"/>
        <v>0.6947103274559195</v>
      </c>
      <c r="L25" s="58">
        <f>C25-G25</f>
        <v>41.207999999999984</v>
      </c>
      <c r="M25" s="72">
        <f>D25-H25</f>
        <v>5800.869999999999</v>
      </c>
    </row>
    <row r="26" spans="1:13" ht="12.75">
      <c r="A26" s="6"/>
      <c r="B26" s="22" t="s">
        <v>15</v>
      </c>
      <c r="C26" s="29"/>
      <c r="D26" s="42"/>
      <c r="E26" s="49">
        <f t="shared" si="1"/>
      </c>
      <c r="F26" s="37">
        <f t="shared" si="1"/>
      </c>
      <c r="G26" s="58"/>
      <c r="H26" s="65"/>
      <c r="I26" s="49">
        <f t="shared" si="2"/>
      </c>
      <c r="J26" s="37">
        <f t="shared" si="3"/>
      </c>
      <c r="K26" s="37">
        <f t="shared" si="0"/>
      </c>
      <c r="L26" s="58"/>
      <c r="M26" s="72"/>
    </row>
    <row r="27" spans="1:13" ht="13.5" thickBot="1">
      <c r="A27" s="6"/>
      <c r="B27" s="15" t="s">
        <v>16</v>
      </c>
      <c r="C27" s="32"/>
      <c r="D27" s="43"/>
      <c r="E27" s="50">
        <f t="shared" si="1"/>
      </c>
      <c r="F27" s="23">
        <f t="shared" si="1"/>
      </c>
      <c r="G27" s="61"/>
      <c r="H27" s="66"/>
      <c r="I27" s="50">
        <f t="shared" si="2"/>
      </c>
      <c r="J27" s="23">
        <f t="shared" si="3"/>
      </c>
      <c r="K27" s="23">
        <f t="shared" si="0"/>
      </c>
      <c r="L27" s="61"/>
      <c r="M27" s="73"/>
    </row>
    <row r="28" spans="1:13" ht="13.5" thickBot="1">
      <c r="A28" s="10" t="s">
        <v>21</v>
      </c>
      <c r="B28" s="12"/>
      <c r="C28" s="31"/>
      <c r="D28" s="44"/>
      <c r="E28" s="51">
        <f t="shared" si="1"/>
      </c>
      <c r="F28" s="24">
        <f t="shared" si="1"/>
      </c>
      <c r="G28" s="60"/>
      <c r="H28" s="67"/>
      <c r="I28" s="51">
        <f t="shared" si="2"/>
      </c>
      <c r="J28" s="24">
        <f t="shared" si="3"/>
      </c>
      <c r="K28" s="24">
        <f t="shared" si="0"/>
      </c>
      <c r="L28" s="60"/>
      <c r="M28" s="74"/>
    </row>
    <row r="29" spans="1:13" ht="13.5" thickBot="1">
      <c r="A29" s="10"/>
      <c r="B29" s="12" t="s">
        <v>22</v>
      </c>
      <c r="C29" s="33"/>
      <c r="D29" s="45"/>
      <c r="E29" s="52">
        <f t="shared" si="1"/>
      </c>
      <c r="F29" s="38">
        <f t="shared" si="1"/>
      </c>
      <c r="G29" s="62"/>
      <c r="H29" s="68"/>
      <c r="I29" s="52">
        <f t="shared" si="2"/>
      </c>
      <c r="J29" s="38">
        <f t="shared" si="3"/>
      </c>
      <c r="K29" s="38">
        <f t="shared" si="0"/>
      </c>
      <c r="L29" s="62"/>
      <c r="M29" s="75"/>
    </row>
    <row r="30" spans="1:13" ht="13.5" thickBot="1">
      <c r="A30" s="8" t="s">
        <v>17</v>
      </c>
      <c r="B30" s="9"/>
      <c r="C30" s="31"/>
      <c r="D30" s="44"/>
      <c r="E30" s="51">
        <f t="shared" si="1"/>
      </c>
      <c r="F30" s="24">
        <f t="shared" si="1"/>
      </c>
      <c r="G30" s="60"/>
      <c r="H30" s="67"/>
      <c r="I30" s="51">
        <f t="shared" si="2"/>
      </c>
      <c r="J30" s="24">
        <f t="shared" si="3"/>
      </c>
      <c r="K30" s="24">
        <f t="shared" si="0"/>
      </c>
      <c r="L30" s="60"/>
      <c r="M30" s="74"/>
    </row>
    <row r="31" spans="1:13" ht="12.75">
      <c r="A31" s="9"/>
      <c r="B31" s="14" t="s">
        <v>18</v>
      </c>
      <c r="C31" s="30"/>
      <c r="D31" s="41"/>
      <c r="E31" s="48">
        <f t="shared" si="1"/>
      </c>
      <c r="F31" s="36">
        <f t="shared" si="1"/>
      </c>
      <c r="G31" s="59"/>
      <c r="H31" s="64"/>
      <c r="I31" s="48">
        <f t="shared" si="2"/>
      </c>
      <c r="J31" s="36">
        <f t="shared" si="3"/>
      </c>
      <c r="K31" s="36">
        <f t="shared" si="0"/>
      </c>
      <c r="L31" s="59"/>
      <c r="M31" s="71"/>
    </row>
    <row r="32" spans="1:13" ht="12.75">
      <c r="A32" s="6"/>
      <c r="B32" s="22" t="s">
        <v>23</v>
      </c>
      <c r="C32" s="29"/>
      <c r="D32" s="42"/>
      <c r="E32" s="49">
        <f t="shared" si="1"/>
      </c>
      <c r="F32" s="37">
        <f t="shared" si="1"/>
      </c>
      <c r="G32" s="58"/>
      <c r="H32" s="65"/>
      <c r="I32" s="49">
        <f t="shared" si="2"/>
      </c>
      <c r="J32" s="37">
        <f t="shared" si="3"/>
      </c>
      <c r="K32" s="37">
        <f t="shared" si="0"/>
      </c>
      <c r="L32" s="58"/>
      <c r="M32" s="72"/>
    </row>
    <row r="33" spans="1:13" ht="12.75">
      <c r="A33" s="6"/>
      <c r="B33" s="22" t="s">
        <v>27</v>
      </c>
      <c r="C33" s="29"/>
      <c r="D33" s="42"/>
      <c r="E33" s="49">
        <f t="shared" si="1"/>
      </c>
      <c r="F33" s="37">
        <f t="shared" si="1"/>
      </c>
      <c r="G33" s="58"/>
      <c r="H33" s="65"/>
      <c r="I33" s="49">
        <f t="shared" si="2"/>
      </c>
      <c r="J33" s="37">
        <f t="shared" si="3"/>
      </c>
      <c r="K33" s="37">
        <f t="shared" si="0"/>
      </c>
      <c r="L33" s="58"/>
      <c r="M33" s="72"/>
    </row>
    <row r="34" spans="1:13" ht="12.75">
      <c r="A34" s="6"/>
      <c r="B34" s="25" t="s">
        <v>26</v>
      </c>
      <c r="C34" s="34"/>
      <c r="D34" s="46"/>
      <c r="E34" s="53"/>
      <c r="F34" s="39"/>
      <c r="G34" s="63"/>
      <c r="H34" s="69"/>
      <c r="I34" s="53"/>
      <c r="J34" s="39"/>
      <c r="K34" s="39">
        <f t="shared" si="0"/>
      </c>
      <c r="L34" s="63"/>
      <c r="M34" s="76"/>
    </row>
    <row r="35" spans="1:13" ht="13.5" thickBot="1">
      <c r="A35" s="6"/>
      <c r="B35" s="15" t="s">
        <v>19</v>
      </c>
      <c r="C35" s="32"/>
      <c r="D35" s="43"/>
      <c r="E35" s="50">
        <f t="shared" si="1"/>
      </c>
      <c r="F35" s="23">
        <f t="shared" si="1"/>
      </c>
      <c r="G35" s="61"/>
      <c r="H35" s="66"/>
      <c r="I35" s="50">
        <f t="shared" si="2"/>
      </c>
      <c r="J35" s="23">
        <f t="shared" si="3"/>
      </c>
      <c r="K35" s="23">
        <f t="shared" si="0"/>
      </c>
      <c r="L35" s="61"/>
      <c r="M35" s="73"/>
    </row>
    <row r="36" spans="1:13" ht="13.5" thickBot="1">
      <c r="A36" s="10" t="s">
        <v>20</v>
      </c>
      <c r="B36" s="11"/>
      <c r="C36" s="31"/>
      <c r="D36" s="44"/>
      <c r="E36" s="51">
        <f t="shared" si="1"/>
      </c>
      <c r="F36" s="24">
        <f t="shared" si="1"/>
      </c>
      <c r="G36" s="60"/>
      <c r="H36" s="67"/>
      <c r="I36" s="51">
        <f t="shared" si="2"/>
      </c>
      <c r="J36" s="24">
        <f t="shared" si="3"/>
      </c>
      <c r="K36" s="24">
        <f t="shared" si="0"/>
      </c>
      <c r="L36" s="60"/>
      <c r="M36" s="74"/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L18:M18" formula="1"/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  <col min="15" max="17" width="9.7109375" style="0" customWidth="1"/>
  </cols>
  <sheetData>
    <row r="1" s="124" customFormat="1" ht="15.75">
      <c r="A1" s="125" t="s">
        <v>61</v>
      </c>
    </row>
    <row r="2" ht="12.75">
      <c r="A2" t="s">
        <v>59</v>
      </c>
    </row>
    <row r="4" spans="1:4" ht="12.75">
      <c r="A4" s="126" t="s">
        <v>71</v>
      </c>
      <c r="D4" s="13"/>
    </row>
    <row r="5" spans="1:4" ht="12.75">
      <c r="A5" s="134" t="s">
        <v>68</v>
      </c>
      <c r="D5" s="13"/>
    </row>
    <row r="6" spans="1:4" ht="12.75">
      <c r="A6" s="13" t="s">
        <v>54</v>
      </c>
      <c r="D6" s="13"/>
    </row>
    <row r="7" spans="1:4" ht="13.5" thickBot="1">
      <c r="A7" s="134"/>
      <c r="D7" s="13"/>
    </row>
    <row r="8" spans="1:13" s="3" customFormat="1" ht="60" customHeight="1" thickBot="1">
      <c r="A8" s="128" t="s">
        <v>40</v>
      </c>
      <c r="B8" s="129"/>
      <c r="C8" s="130" t="s">
        <v>30</v>
      </c>
      <c r="D8" s="131" t="s">
        <v>45</v>
      </c>
      <c r="E8" s="131" t="s">
        <v>33</v>
      </c>
      <c r="F8" s="132" t="s">
        <v>32</v>
      </c>
      <c r="G8" s="130" t="s">
        <v>29</v>
      </c>
      <c r="H8" s="131" t="s">
        <v>46</v>
      </c>
      <c r="I8" s="131" t="s">
        <v>31</v>
      </c>
      <c r="J8" s="132" t="s">
        <v>25</v>
      </c>
      <c r="K8" s="132" t="s">
        <v>24</v>
      </c>
      <c r="L8" s="130" t="s">
        <v>34</v>
      </c>
      <c r="M8" s="133" t="s">
        <v>52</v>
      </c>
    </row>
    <row r="9" spans="1:13" ht="13.5" thickBot="1">
      <c r="A9" s="77" t="s">
        <v>41</v>
      </c>
      <c r="B9" s="5"/>
      <c r="C9" s="35">
        <f>SUM(C10:C12,C16:C18,C21,C28,C30,C36)</f>
        <v>12672.608</v>
      </c>
      <c r="D9" s="47">
        <f>SUM(D10:D12,D16:D18,D21,D28,D30,D36)</f>
        <v>2634844.007</v>
      </c>
      <c r="E9" s="54">
        <v>1</v>
      </c>
      <c r="F9" s="40">
        <v>1</v>
      </c>
      <c r="G9" s="35">
        <f>SUM(G10:G12,G16:G18,G21,G28,G30,G36)</f>
        <v>8652.409000000001</v>
      </c>
      <c r="H9" s="47">
        <f>SUM(H10:H12,H16:H18,H21,H28,H30,H36)</f>
        <v>2110687.305</v>
      </c>
      <c r="I9" s="54">
        <v>1</v>
      </c>
      <c r="J9" s="40">
        <v>1</v>
      </c>
      <c r="K9" s="40">
        <f aca="true" t="shared" si="0" ref="K9:K35">IF(C9=0,"",G9/C9)</f>
        <v>0.6827646684881282</v>
      </c>
      <c r="L9" s="35">
        <f>SUM(L10:L12,L16:L18,L21,L28,L30,L36)</f>
        <v>4020.1989999999996</v>
      </c>
      <c r="M9" s="70">
        <f>SUM(M10:M12,M16:M18,M21,M28,M30,M36)</f>
        <v>524156.70200000016</v>
      </c>
    </row>
    <row r="10" spans="1:13" ht="12.75">
      <c r="A10" s="16" t="s">
        <v>0</v>
      </c>
      <c r="B10" s="17"/>
      <c r="C10" s="26">
        <f>platy_obec!C10+platy_kraj!C10</f>
        <v>1736.952</v>
      </c>
      <c r="D10" s="41">
        <f>platy_obec!D10+platy_kraj!D10</f>
        <v>303226.614</v>
      </c>
      <c r="E10" s="106">
        <f aca="true" t="shared" si="1" ref="E10:E33">IF(C10=0,"",C10/C$9)</f>
        <v>0.13706349947856036</v>
      </c>
      <c r="F10" s="78">
        <f aca="true" t="shared" si="2" ref="F10:F33">IF(D10=0,"",D10/D$9)</f>
        <v>0.11508332682861554</v>
      </c>
      <c r="G10" s="55">
        <f>platy_obec!G10+platy_kraj!G10</f>
        <v>1286.267</v>
      </c>
      <c r="H10" s="64">
        <f>platy_obec!H10+platy_kraj!H10</f>
        <v>255558.142</v>
      </c>
      <c r="I10" s="106">
        <f aca="true" t="shared" si="3" ref="I10:I33">IF(G10=0,"",G10/G$9)</f>
        <v>0.14865998590681506</v>
      </c>
      <c r="J10" s="78">
        <f aca="true" t="shared" si="4" ref="J10:J33">IF(H10=0,"",H10/H$9)</f>
        <v>0.12107816320996917</v>
      </c>
      <c r="K10" s="78">
        <f t="shared" si="0"/>
        <v>0.7405311142737393</v>
      </c>
      <c r="L10" s="55">
        <f>C10-G10</f>
        <v>450.68499999999995</v>
      </c>
      <c r="M10" s="71">
        <f>D10-H10</f>
        <v>47668.47200000001</v>
      </c>
    </row>
    <row r="11" spans="1:13" ht="12.75">
      <c r="A11" s="18" t="s">
        <v>1</v>
      </c>
      <c r="B11" s="19"/>
      <c r="C11" s="29">
        <f>platy_obec!C11+platy_kraj!C11</f>
        <v>4109.055</v>
      </c>
      <c r="D11" s="42">
        <f>platy_obec!D11+platy_kraj!D11</f>
        <v>924300.31</v>
      </c>
      <c r="E11" s="107">
        <f t="shared" si="1"/>
        <v>0.324246990043407</v>
      </c>
      <c r="F11" s="79">
        <f t="shared" si="2"/>
        <v>0.3507988736883124</v>
      </c>
      <c r="G11" s="56">
        <f>platy_obec!G11+platy_kraj!G11</f>
        <v>3187.894</v>
      </c>
      <c r="H11" s="65">
        <f>platy_obec!H11+platy_kraj!H11</f>
        <v>811676.776</v>
      </c>
      <c r="I11" s="107">
        <f t="shared" si="3"/>
        <v>0.36844004947061554</v>
      </c>
      <c r="J11" s="79">
        <f t="shared" si="4"/>
        <v>0.38455567249455735</v>
      </c>
      <c r="K11" s="79">
        <f t="shared" si="0"/>
        <v>0.7758216913621258</v>
      </c>
      <c r="L11" s="56">
        <f>C11-G11</f>
        <v>921.1610000000005</v>
      </c>
      <c r="M11" s="72">
        <f>D11-H11</f>
        <v>112623.5340000001</v>
      </c>
    </row>
    <row r="12" spans="1:13" ht="13.5" thickBot="1">
      <c r="A12" s="20" t="s">
        <v>2</v>
      </c>
      <c r="B12" s="21"/>
      <c r="C12" s="28">
        <f>SUM(C13:C15)</f>
        <v>2700.791</v>
      </c>
      <c r="D12" s="43">
        <f>SUM(D13:D15)</f>
        <v>648937.351</v>
      </c>
      <c r="E12" s="108">
        <f t="shared" si="1"/>
        <v>0.21312037743138587</v>
      </c>
      <c r="F12" s="80">
        <f t="shared" si="2"/>
        <v>0.24629061503298322</v>
      </c>
      <c r="G12" s="57">
        <f>SUM(G13:G15)</f>
        <v>2073.478</v>
      </c>
      <c r="H12" s="66">
        <f>SUM(H13:H15)</f>
        <v>552109.1710000001</v>
      </c>
      <c r="I12" s="108">
        <f t="shared" si="3"/>
        <v>0.23964169978557415</v>
      </c>
      <c r="J12" s="80">
        <f t="shared" si="4"/>
        <v>0.26157790862346614</v>
      </c>
      <c r="K12" s="80">
        <f t="shared" si="0"/>
        <v>0.7677298983890275</v>
      </c>
      <c r="L12" s="57">
        <f>SUM(L13:L15)</f>
        <v>627.313</v>
      </c>
      <c r="M12" s="73">
        <f>SUM(M13:M15)</f>
        <v>96828.18</v>
      </c>
    </row>
    <row r="13" spans="1:13" ht="12.75">
      <c r="A13" s="6"/>
      <c r="B13" s="14" t="s">
        <v>3</v>
      </c>
      <c r="C13" s="26">
        <f>platy_obec!C13+platy_kraj!C13</f>
        <v>587.07</v>
      </c>
      <c r="D13" s="41">
        <f>platy_obec!D13+platy_kraj!D13</f>
        <v>146878.815</v>
      </c>
      <c r="E13" s="106">
        <f t="shared" si="1"/>
        <v>0.04632590229256677</v>
      </c>
      <c r="F13" s="78">
        <f t="shared" si="2"/>
        <v>0.05574478588098061</v>
      </c>
      <c r="G13" s="55">
        <f>platy_obec!G13+platy_kraj!G13</f>
        <v>477.851</v>
      </c>
      <c r="H13" s="64">
        <f>platy_obec!H13+platy_kraj!H13</f>
        <v>131235.424</v>
      </c>
      <c r="I13" s="106">
        <f t="shared" si="3"/>
        <v>0.055227509471639624</v>
      </c>
      <c r="J13" s="78">
        <f t="shared" si="4"/>
        <v>0.0621766301853983</v>
      </c>
      <c r="K13" s="78">
        <f t="shared" si="0"/>
        <v>0.8139591530822559</v>
      </c>
      <c r="L13" s="55">
        <f aca="true" t="shared" si="5" ref="L13:M17">C13-G13</f>
        <v>109.21900000000005</v>
      </c>
      <c r="M13" s="71">
        <f t="shared" si="5"/>
        <v>15643.391000000003</v>
      </c>
    </row>
    <row r="14" spans="1:13" ht="12.75">
      <c r="A14" s="6"/>
      <c r="B14" s="22" t="s">
        <v>4</v>
      </c>
      <c r="C14" s="29">
        <f>platy_obec!C14+platy_kraj!C14</f>
        <v>997.194</v>
      </c>
      <c r="D14" s="42">
        <f>platy_obec!D14+platy_kraj!D14</f>
        <v>247642.407</v>
      </c>
      <c r="E14" s="107">
        <f t="shared" si="1"/>
        <v>0.07868893285423174</v>
      </c>
      <c r="F14" s="79">
        <f t="shared" si="2"/>
        <v>0.09398750223621871</v>
      </c>
      <c r="G14" s="58">
        <f>platy_obec!G14+platy_kraj!G14</f>
        <v>749.44</v>
      </c>
      <c r="H14" s="65">
        <f>platy_obec!H14+platy_kraj!H14</f>
        <v>209723.035</v>
      </c>
      <c r="I14" s="107">
        <f t="shared" si="3"/>
        <v>0.08661634002738428</v>
      </c>
      <c r="J14" s="79">
        <f t="shared" si="4"/>
        <v>0.09936243729859359</v>
      </c>
      <c r="K14" s="79">
        <f t="shared" si="0"/>
        <v>0.7515488460620502</v>
      </c>
      <c r="L14" s="58">
        <f t="shared" si="5"/>
        <v>247.7539999999999</v>
      </c>
      <c r="M14" s="72">
        <f t="shared" si="5"/>
        <v>37919.372</v>
      </c>
    </row>
    <row r="15" spans="1:13" ht="13.5" thickBot="1">
      <c r="A15" s="6"/>
      <c r="B15" s="15" t="s">
        <v>5</v>
      </c>
      <c r="C15" s="28">
        <f>platy_obec!C15+platy_kraj!C15</f>
        <v>1116.527</v>
      </c>
      <c r="D15" s="43">
        <f>platy_obec!D15+platy_kraj!D15</f>
        <v>254416.129</v>
      </c>
      <c r="E15" s="108">
        <f t="shared" si="1"/>
        <v>0.08810554228458736</v>
      </c>
      <c r="F15" s="80">
        <f t="shared" si="2"/>
        <v>0.09655832691578388</v>
      </c>
      <c r="G15" s="57">
        <f>platy_obec!G15+platy_kraj!G15</f>
        <v>846.187</v>
      </c>
      <c r="H15" s="66">
        <f>platy_obec!H15+platy_kraj!H15</f>
        <v>211150.712</v>
      </c>
      <c r="I15" s="108">
        <f t="shared" si="3"/>
        <v>0.09779785028655023</v>
      </c>
      <c r="J15" s="80">
        <f t="shared" si="4"/>
        <v>0.10003884113947423</v>
      </c>
      <c r="K15" s="80">
        <f t="shared" si="0"/>
        <v>0.7578741938170774</v>
      </c>
      <c r="L15" s="57">
        <f t="shared" si="5"/>
        <v>270.34000000000003</v>
      </c>
      <c r="M15" s="73">
        <f t="shared" si="5"/>
        <v>43265.41699999999</v>
      </c>
    </row>
    <row r="16" spans="1:13" ht="12.75">
      <c r="A16" s="16" t="s">
        <v>6</v>
      </c>
      <c r="B16" s="17"/>
      <c r="C16" s="26">
        <f>platy_obec!C16+platy_kraj!C16</f>
        <v>89.106</v>
      </c>
      <c r="D16" s="41">
        <f>platy_obec!D16+platy_kraj!D16</f>
        <v>22021.45</v>
      </c>
      <c r="E16" s="106">
        <f t="shared" si="1"/>
        <v>0.007031386120362911</v>
      </c>
      <c r="F16" s="78">
        <f t="shared" si="2"/>
        <v>0.008357781311339695</v>
      </c>
      <c r="G16" s="55">
        <f>platy_obec!G16+platy_kraj!G16</f>
        <v>68.116</v>
      </c>
      <c r="H16" s="64">
        <f>platy_obec!H16+platy_kraj!H16</f>
        <v>18943.883</v>
      </c>
      <c r="I16" s="106">
        <f t="shared" si="3"/>
        <v>0.007872489615319847</v>
      </c>
      <c r="J16" s="78">
        <f t="shared" si="4"/>
        <v>0.008975220040943014</v>
      </c>
      <c r="K16" s="78">
        <f t="shared" si="0"/>
        <v>0.7644378605256661</v>
      </c>
      <c r="L16" s="55">
        <f t="shared" si="5"/>
        <v>20.989999999999995</v>
      </c>
      <c r="M16" s="71">
        <f t="shared" si="5"/>
        <v>3077.566999999999</v>
      </c>
    </row>
    <row r="17" spans="1:13" ht="12.75">
      <c r="A17" s="18" t="s">
        <v>7</v>
      </c>
      <c r="B17" s="19"/>
      <c r="C17" s="27">
        <f>platy_obec!C17+platy_kraj!C17</f>
        <v>816.411</v>
      </c>
      <c r="D17" s="42">
        <f>platy_obec!D17+platy_kraj!D17</f>
        <v>194659.31600000002</v>
      </c>
      <c r="E17" s="107">
        <f t="shared" si="1"/>
        <v>0.06442328209000073</v>
      </c>
      <c r="F17" s="79">
        <f t="shared" si="2"/>
        <v>0.07387887688335547</v>
      </c>
      <c r="G17" s="56">
        <f>platy_obec!G17+platy_kraj!G17</f>
        <v>667.337</v>
      </c>
      <c r="H17" s="65">
        <f>platy_obec!H17+platy_kraj!H17</f>
        <v>172482.213</v>
      </c>
      <c r="I17" s="107">
        <f t="shared" si="3"/>
        <v>0.07712730639524783</v>
      </c>
      <c r="J17" s="79">
        <f t="shared" si="4"/>
        <v>0.08171850590630239</v>
      </c>
      <c r="K17" s="79">
        <f t="shared" si="0"/>
        <v>0.8174032441993065</v>
      </c>
      <c r="L17" s="56">
        <f t="shared" si="5"/>
        <v>149.07399999999996</v>
      </c>
      <c r="M17" s="72">
        <f t="shared" si="5"/>
        <v>22177.103000000032</v>
      </c>
    </row>
    <row r="18" spans="1:13" ht="13.5" thickBot="1">
      <c r="A18" s="20" t="s">
        <v>8</v>
      </c>
      <c r="B18" s="21"/>
      <c r="C18" s="28">
        <f>SUM(C19:C20)</f>
        <v>1850.531</v>
      </c>
      <c r="D18" s="43">
        <f>SUM(D19:D20)</f>
        <v>255105.004</v>
      </c>
      <c r="E18" s="108">
        <f t="shared" si="1"/>
        <v>0.14602605872445512</v>
      </c>
      <c r="F18" s="80">
        <f t="shared" si="2"/>
        <v>0.09681977503118269</v>
      </c>
      <c r="G18" s="57">
        <f>SUM(G19:G20)</f>
        <v>260.307</v>
      </c>
      <c r="H18" s="66">
        <f>SUM(H19:H20)</f>
        <v>55042.235</v>
      </c>
      <c r="I18" s="108">
        <f t="shared" si="3"/>
        <v>0.030084916235466906</v>
      </c>
      <c r="J18" s="80">
        <f t="shared" si="4"/>
        <v>0.026077872771400404</v>
      </c>
      <c r="K18" s="80">
        <f t="shared" si="0"/>
        <v>0.14066611151069613</v>
      </c>
      <c r="L18" s="57">
        <f>SUM(L19:L20)</f>
        <v>1590.224</v>
      </c>
      <c r="M18" s="73">
        <f>SUM(M19:M20)</f>
        <v>200062.76899999997</v>
      </c>
    </row>
    <row r="19" spans="1:13" ht="12.75">
      <c r="A19" s="9"/>
      <c r="B19" s="14" t="s">
        <v>9</v>
      </c>
      <c r="C19" s="30">
        <f>platy_obec!C19+platy_kraj!C19</f>
        <v>1279.675</v>
      </c>
      <c r="D19" s="41">
        <f>platy_obec!D19+platy_kraj!D19</f>
        <v>159871.449</v>
      </c>
      <c r="E19" s="106">
        <f t="shared" si="1"/>
        <v>0.10097960893290472</v>
      </c>
      <c r="F19" s="78">
        <f t="shared" si="2"/>
        <v>0.060675868694795174</v>
      </c>
      <c r="G19" s="59"/>
      <c r="H19" s="64"/>
      <c r="I19" s="106">
        <f t="shared" si="3"/>
      </c>
      <c r="J19" s="78">
        <f t="shared" si="4"/>
      </c>
      <c r="K19" s="78">
        <f t="shared" si="0"/>
        <v>0</v>
      </c>
      <c r="L19" s="59">
        <f>C19-G19</f>
        <v>1279.675</v>
      </c>
      <c r="M19" s="71">
        <f>D19-H19</f>
        <v>159871.449</v>
      </c>
    </row>
    <row r="20" spans="1:13" ht="13.5" thickBot="1">
      <c r="A20" s="7"/>
      <c r="B20" s="15" t="s">
        <v>28</v>
      </c>
      <c r="C20" s="28">
        <f>platy_obec!C20+platy_kraj!C20</f>
        <v>570.856</v>
      </c>
      <c r="D20" s="43">
        <f>platy_obec!D20+platy_kraj!D20</f>
        <v>95233.555</v>
      </c>
      <c r="E20" s="108">
        <f t="shared" si="1"/>
        <v>0.045046449791550404</v>
      </c>
      <c r="F20" s="80">
        <f t="shared" si="2"/>
        <v>0.03614390633638752</v>
      </c>
      <c r="G20" s="57">
        <f>platy_obec!G20+platy_kraj!G20</f>
        <v>260.307</v>
      </c>
      <c r="H20" s="66">
        <f>platy_obec!H20+platy_kraj!H20</f>
        <v>55042.235</v>
      </c>
      <c r="I20" s="108">
        <f t="shared" si="3"/>
        <v>0.030084916235466906</v>
      </c>
      <c r="J20" s="80">
        <f t="shared" si="4"/>
        <v>0.026077872771400404</v>
      </c>
      <c r="K20" s="80">
        <f t="shared" si="0"/>
        <v>0.45599415614445676</v>
      </c>
      <c r="L20" s="57">
        <f>C20-G20</f>
        <v>310.549</v>
      </c>
      <c r="M20" s="73">
        <f>D20-H20</f>
        <v>40191.31999999999</v>
      </c>
    </row>
    <row r="21" spans="1:13" ht="13.5" thickBot="1">
      <c r="A21" s="10" t="s">
        <v>10</v>
      </c>
      <c r="B21" s="11"/>
      <c r="C21" s="31">
        <f>SUM(C22:C27)</f>
        <v>1029.55</v>
      </c>
      <c r="D21" s="44">
        <f>SUM(D22:D27)</f>
        <v>218780.491</v>
      </c>
      <c r="E21" s="109">
        <f t="shared" si="1"/>
        <v>0.08124215631068206</v>
      </c>
      <c r="F21" s="81">
        <f t="shared" si="2"/>
        <v>0.08303356495442046</v>
      </c>
      <c r="G21" s="60">
        <f>SUM(G22:G27)</f>
        <v>930.901</v>
      </c>
      <c r="H21" s="67">
        <f>SUM(H22:H27)</f>
        <v>203969.55899999995</v>
      </c>
      <c r="I21" s="109">
        <f t="shared" si="3"/>
        <v>0.10758864958880235</v>
      </c>
      <c r="J21" s="81">
        <f t="shared" si="4"/>
        <v>0.09663655934103414</v>
      </c>
      <c r="K21" s="81">
        <f t="shared" si="0"/>
        <v>0.9041824097906852</v>
      </c>
      <c r="L21" s="60">
        <f>SUM(L22:L27)</f>
        <v>98.649</v>
      </c>
      <c r="M21" s="74">
        <f>SUM(M22:M27)</f>
        <v>14810.932000000003</v>
      </c>
    </row>
    <row r="22" spans="1:13" ht="12.75">
      <c r="A22" s="6"/>
      <c r="B22" s="14" t="s">
        <v>11</v>
      </c>
      <c r="C22" s="30">
        <f>platy_obec!C22+platy_kraj!C22</f>
        <v>422.087</v>
      </c>
      <c r="D22" s="41">
        <f>platy_obec!D22+platy_kraj!D22</f>
        <v>79058.286</v>
      </c>
      <c r="E22" s="106">
        <f t="shared" si="1"/>
        <v>0.03330703514225328</v>
      </c>
      <c r="F22" s="78">
        <f t="shared" si="2"/>
        <v>0.03000492089473439</v>
      </c>
      <c r="G22" s="59">
        <f>platy_obec!G22+platy_kraj!G22</f>
        <v>420.518</v>
      </c>
      <c r="H22" s="64">
        <f>platy_obec!H22+platy_kraj!H22</f>
        <v>78709.43699999999</v>
      </c>
      <c r="I22" s="106">
        <f t="shared" si="3"/>
        <v>0.04860126237675541</v>
      </c>
      <c r="J22" s="78">
        <f t="shared" si="4"/>
        <v>0.03729090368504395</v>
      </c>
      <c r="K22" s="78">
        <f t="shared" si="0"/>
        <v>0.9962827568723983</v>
      </c>
      <c r="L22" s="59">
        <f aca="true" t="shared" si="6" ref="L22:M25">C22-G22</f>
        <v>1.5690000000000168</v>
      </c>
      <c r="M22" s="71">
        <f t="shared" si="6"/>
        <v>348.849000000002</v>
      </c>
    </row>
    <row r="23" spans="1:13" ht="12.75">
      <c r="A23" s="6"/>
      <c r="B23" s="22" t="s">
        <v>12</v>
      </c>
      <c r="C23" s="29">
        <f>platy_obec!C23+platy_kraj!C23</f>
        <v>461.861</v>
      </c>
      <c r="D23" s="42">
        <f>platy_obec!D23+platy_kraj!D23</f>
        <v>109375.985</v>
      </c>
      <c r="E23" s="107">
        <f t="shared" si="1"/>
        <v>0.036445615614402335</v>
      </c>
      <c r="F23" s="79">
        <f t="shared" si="2"/>
        <v>0.0415113702023423</v>
      </c>
      <c r="G23" s="58">
        <f>platy_obec!G23+platy_kraj!G23</f>
        <v>406.234</v>
      </c>
      <c r="H23" s="65">
        <f>platy_obec!H23+platy_kraj!H23</f>
        <v>100761.386</v>
      </c>
      <c r="I23" s="107">
        <f t="shared" si="3"/>
        <v>0.0469503926594316</v>
      </c>
      <c r="J23" s="79">
        <f t="shared" si="4"/>
        <v>0.04773866112773156</v>
      </c>
      <c r="K23" s="79">
        <f t="shared" si="0"/>
        <v>0.8795590015177727</v>
      </c>
      <c r="L23" s="58">
        <f t="shared" si="6"/>
        <v>55.62700000000001</v>
      </c>
      <c r="M23" s="72">
        <f t="shared" si="6"/>
        <v>8614.599000000002</v>
      </c>
    </row>
    <row r="24" spans="1:13" ht="12.75">
      <c r="A24" s="6"/>
      <c r="B24" s="22" t="s">
        <v>13</v>
      </c>
      <c r="C24" s="29">
        <f>platy_obec!C24+platy_kraj!C24</f>
        <v>10.622</v>
      </c>
      <c r="D24" s="42">
        <f>platy_obec!D24+platy_kraj!D24</f>
        <v>2804.039</v>
      </c>
      <c r="E24" s="107">
        <f t="shared" si="1"/>
        <v>0.0008381857941159389</v>
      </c>
      <c r="F24" s="79">
        <f t="shared" si="2"/>
        <v>0.0010642144250477444</v>
      </c>
      <c r="G24" s="58">
        <f>platy_obec!G24+platy_kraj!G24</f>
        <v>10.377</v>
      </c>
      <c r="H24" s="65">
        <f>platy_obec!H24+platy_kraj!H24</f>
        <v>2757.425</v>
      </c>
      <c r="I24" s="107">
        <f t="shared" si="3"/>
        <v>0.0011993191722675153</v>
      </c>
      <c r="J24" s="79">
        <f t="shared" si="4"/>
        <v>0.001306410946551839</v>
      </c>
      <c r="K24" s="79">
        <f t="shared" si="0"/>
        <v>0.9769346639051026</v>
      </c>
      <c r="L24" s="58">
        <f t="shared" si="6"/>
        <v>0.24499999999999922</v>
      </c>
      <c r="M24" s="72">
        <f t="shared" si="6"/>
        <v>46.61400000000003</v>
      </c>
    </row>
    <row r="25" spans="1:13" ht="12.75">
      <c r="A25" s="6"/>
      <c r="B25" s="22" t="s">
        <v>14</v>
      </c>
      <c r="C25" s="29">
        <f>platy_obec!C25+platy_kraj!C25</f>
        <v>134.98</v>
      </c>
      <c r="D25" s="42">
        <f>platy_obec!D25+platy_kraj!D25</f>
        <v>27542.181</v>
      </c>
      <c r="E25" s="107">
        <f t="shared" si="1"/>
        <v>0.010651319759910509</v>
      </c>
      <c r="F25" s="79">
        <f t="shared" si="2"/>
        <v>0.010453059432296023</v>
      </c>
      <c r="G25" s="58">
        <f>platy_obec!G25+platy_kraj!G25</f>
        <v>93.772</v>
      </c>
      <c r="H25" s="65">
        <f>platy_obec!H25+platy_kraj!H25</f>
        <v>21741.311</v>
      </c>
      <c r="I25" s="107">
        <f t="shared" si="3"/>
        <v>0.010837675380347831</v>
      </c>
      <c r="J25" s="79">
        <f t="shared" si="4"/>
        <v>0.010300583581706813</v>
      </c>
      <c r="K25" s="79">
        <f t="shared" si="0"/>
        <v>0.6947103274559195</v>
      </c>
      <c r="L25" s="58">
        <f t="shared" si="6"/>
        <v>41.207999999999984</v>
      </c>
      <c r="M25" s="72">
        <f t="shared" si="6"/>
        <v>5800.869999999999</v>
      </c>
    </row>
    <row r="26" spans="1:13" ht="12.75">
      <c r="A26" s="6"/>
      <c r="B26" s="22" t="s">
        <v>15</v>
      </c>
      <c r="C26" s="29"/>
      <c r="D26" s="42"/>
      <c r="E26" s="107">
        <f t="shared" si="1"/>
      </c>
      <c r="F26" s="79">
        <f t="shared" si="2"/>
      </c>
      <c r="G26" s="58"/>
      <c r="H26" s="65"/>
      <c r="I26" s="107">
        <f t="shared" si="3"/>
      </c>
      <c r="J26" s="79">
        <f t="shared" si="4"/>
      </c>
      <c r="K26" s="79">
        <f t="shared" si="0"/>
      </c>
      <c r="L26" s="58"/>
      <c r="M26" s="72"/>
    </row>
    <row r="27" spans="1:13" ht="13.5" thickBot="1">
      <c r="A27" s="6"/>
      <c r="B27" s="15" t="s">
        <v>16</v>
      </c>
      <c r="C27" s="32"/>
      <c r="D27" s="43"/>
      <c r="E27" s="108">
        <f t="shared" si="1"/>
      </c>
      <c r="F27" s="80">
        <f t="shared" si="2"/>
      </c>
      <c r="G27" s="61"/>
      <c r="H27" s="66"/>
      <c r="I27" s="108">
        <f t="shared" si="3"/>
      </c>
      <c r="J27" s="80">
        <f t="shared" si="4"/>
      </c>
      <c r="K27" s="80">
        <f t="shared" si="0"/>
      </c>
      <c r="L27" s="61"/>
      <c r="M27" s="73"/>
    </row>
    <row r="28" spans="1:13" ht="13.5" thickBot="1">
      <c r="A28" s="10" t="s">
        <v>21</v>
      </c>
      <c r="B28" s="12"/>
      <c r="C28" s="31">
        <f>C29</f>
        <v>189.792</v>
      </c>
      <c r="D28" s="44">
        <f>D29</f>
        <v>37097.449</v>
      </c>
      <c r="E28" s="109">
        <f t="shared" si="1"/>
        <v>0.014976554155229926</v>
      </c>
      <c r="F28" s="81">
        <f t="shared" si="2"/>
        <v>0.014079561788645957</v>
      </c>
      <c r="G28" s="60">
        <f>G29</f>
        <v>120.799</v>
      </c>
      <c r="H28" s="67">
        <f>H29</f>
        <v>26276.462</v>
      </c>
      <c r="I28" s="109">
        <f t="shared" si="3"/>
        <v>0.013961314126505114</v>
      </c>
      <c r="J28" s="81">
        <f t="shared" si="4"/>
        <v>0.012449244346973507</v>
      </c>
      <c r="K28" s="81">
        <f t="shared" si="0"/>
        <v>0.6364809897150565</v>
      </c>
      <c r="L28" s="60">
        <f>L29</f>
        <v>68.993</v>
      </c>
      <c r="M28" s="74">
        <f>M29</f>
        <v>10820.987000000001</v>
      </c>
    </row>
    <row r="29" spans="1:13" ht="13.5" thickBot="1">
      <c r="A29" s="10"/>
      <c r="B29" s="12" t="s">
        <v>22</v>
      </c>
      <c r="C29" s="33">
        <f>platy_obec!C29+platy_kraj!C29</f>
        <v>189.792</v>
      </c>
      <c r="D29" s="45">
        <f>platy_obec!D29+platy_kraj!D29</f>
        <v>37097.449</v>
      </c>
      <c r="E29" s="110">
        <f t="shared" si="1"/>
        <v>0.014976554155229926</v>
      </c>
      <c r="F29" s="82">
        <f t="shared" si="2"/>
        <v>0.014079561788645957</v>
      </c>
      <c r="G29" s="62">
        <f>platy_obec!G29+platy_kraj!G29</f>
        <v>120.799</v>
      </c>
      <c r="H29" s="68">
        <f>platy_obec!H29+platy_kraj!H29</f>
        <v>26276.462</v>
      </c>
      <c r="I29" s="110">
        <f t="shared" si="3"/>
        <v>0.013961314126505114</v>
      </c>
      <c r="J29" s="82">
        <f t="shared" si="4"/>
        <v>0.012449244346973507</v>
      </c>
      <c r="K29" s="82">
        <f t="shared" si="0"/>
        <v>0.6364809897150565</v>
      </c>
      <c r="L29" s="62">
        <f>C29-G29</f>
        <v>68.993</v>
      </c>
      <c r="M29" s="75">
        <f>D29-H29</f>
        <v>10820.987000000001</v>
      </c>
    </row>
    <row r="30" spans="1:13" ht="13.5" thickBot="1">
      <c r="A30" s="8" t="s">
        <v>17</v>
      </c>
      <c r="B30" s="9"/>
      <c r="C30" s="31">
        <f>SUM(C31:C35)</f>
        <v>93.488</v>
      </c>
      <c r="D30" s="44">
        <f>SUM(D31:D35)</f>
        <v>21672.854</v>
      </c>
      <c r="E30" s="109">
        <f t="shared" si="1"/>
        <v>0.007377171297336744</v>
      </c>
      <c r="F30" s="81">
        <f t="shared" si="2"/>
        <v>0.00822547898183788</v>
      </c>
      <c r="G30" s="60">
        <f>SUM(G31:G35)</f>
        <v>57.309999999999995</v>
      </c>
      <c r="H30" s="67">
        <f>SUM(H31:H35)</f>
        <v>14628.864000000001</v>
      </c>
      <c r="I30" s="109">
        <f t="shared" si="3"/>
        <v>0.00662358887565301</v>
      </c>
      <c r="J30" s="81">
        <f t="shared" si="4"/>
        <v>0.006930853265353771</v>
      </c>
      <c r="K30" s="81">
        <f t="shared" si="0"/>
        <v>0.6130198528153346</v>
      </c>
      <c r="L30" s="60">
        <f>SUM(L31:L35)</f>
        <v>36.178</v>
      </c>
      <c r="M30" s="74">
        <f>SUM(M31:M35)</f>
        <v>7043.989999999998</v>
      </c>
    </row>
    <row r="31" spans="1:13" ht="12.75">
      <c r="A31" s="9"/>
      <c r="B31" s="14" t="s">
        <v>18</v>
      </c>
      <c r="C31" s="30">
        <f>platy_obec!C31+platy_kraj!C31</f>
        <v>9.37</v>
      </c>
      <c r="D31" s="41">
        <f>platy_obec!D31+platy_kraj!D31</f>
        <v>2014.15</v>
      </c>
      <c r="E31" s="106">
        <f t="shared" si="1"/>
        <v>0.0007393900292662725</v>
      </c>
      <c r="F31" s="78">
        <f t="shared" si="2"/>
        <v>0.0007644285561684107</v>
      </c>
      <c r="G31" s="59">
        <f>platy_obec!G31+platy_kraj!G31</f>
        <v>5.513</v>
      </c>
      <c r="H31" s="64">
        <f>platy_obec!H31+platy_kraj!H31</f>
        <v>1260.289</v>
      </c>
      <c r="I31" s="106">
        <f t="shared" si="3"/>
        <v>0.000637163592243501</v>
      </c>
      <c r="J31" s="78">
        <f t="shared" si="4"/>
        <v>0.0005970988677548331</v>
      </c>
      <c r="K31" s="78">
        <f t="shared" si="0"/>
        <v>0.588367129135539</v>
      </c>
      <c r="L31" s="59">
        <f aca="true" t="shared" si="7" ref="L31:M36">C31-G31</f>
        <v>3.8569999999999993</v>
      </c>
      <c r="M31" s="71">
        <f t="shared" si="7"/>
        <v>753.8610000000001</v>
      </c>
    </row>
    <row r="32" spans="1:13" ht="12.75">
      <c r="A32" s="6"/>
      <c r="B32" s="22" t="s">
        <v>23</v>
      </c>
      <c r="C32" s="29">
        <f>platy_obec!C32+platy_kraj!C32</f>
        <v>68.08</v>
      </c>
      <c r="D32" s="42">
        <f>platy_obec!D32+platy_kraj!D32</f>
        <v>16529.884</v>
      </c>
      <c r="E32" s="107">
        <f t="shared" si="1"/>
        <v>0.005372216989588883</v>
      </c>
      <c r="F32" s="79">
        <f t="shared" si="2"/>
        <v>0.00627357215686583</v>
      </c>
      <c r="G32" s="58">
        <f>platy_obec!G32+platy_kraj!G32</f>
        <v>51.797</v>
      </c>
      <c r="H32" s="65">
        <f>platy_obec!H32+platy_kraj!H32</f>
        <v>13368.575</v>
      </c>
      <c r="I32" s="107">
        <f t="shared" si="3"/>
        <v>0.0059864252834095095</v>
      </c>
      <c r="J32" s="79">
        <f t="shared" si="4"/>
        <v>0.006333754397598938</v>
      </c>
      <c r="K32" s="79">
        <f t="shared" si="0"/>
        <v>0.7608254994124559</v>
      </c>
      <c r="L32" s="58">
        <f t="shared" si="7"/>
        <v>16.283</v>
      </c>
      <c r="M32" s="72">
        <f t="shared" si="7"/>
        <v>3161.3089999999975</v>
      </c>
    </row>
    <row r="33" spans="1:13" ht="12.75">
      <c r="A33" s="6"/>
      <c r="B33" s="22" t="s">
        <v>27</v>
      </c>
      <c r="C33" s="29">
        <f>platy_obec!C33+platy_kraj!C33</f>
        <v>3.5</v>
      </c>
      <c r="D33" s="42">
        <f>platy_obec!D33+platy_kraj!D33</f>
        <v>682.363</v>
      </c>
      <c r="E33" s="107">
        <f t="shared" si="1"/>
        <v>0.00027618624358932275</v>
      </c>
      <c r="F33" s="79">
        <f t="shared" si="2"/>
        <v>0.00025897662183687676</v>
      </c>
      <c r="G33" s="58"/>
      <c r="H33" s="65"/>
      <c r="I33" s="107">
        <f t="shared" si="3"/>
      </c>
      <c r="J33" s="79">
        <f t="shared" si="4"/>
      </c>
      <c r="K33" s="79"/>
      <c r="L33" s="58">
        <f t="shared" si="7"/>
        <v>3.5</v>
      </c>
      <c r="M33" s="72">
        <f t="shared" si="7"/>
        <v>682.363</v>
      </c>
    </row>
    <row r="34" spans="1:13" ht="12.75">
      <c r="A34" s="6"/>
      <c r="B34" s="25" t="s">
        <v>26</v>
      </c>
      <c r="C34" s="34">
        <f>platy_obec!C34+platy_kraj!C34</f>
        <v>12.538</v>
      </c>
      <c r="D34" s="46">
        <f>platy_obec!D34+platy_kraj!D34</f>
        <v>2446.457</v>
      </c>
      <c r="E34" s="111">
        <f aca="true" t="shared" si="8" ref="E34:F36">IF(C34=0,"",C34/C$9)</f>
        <v>0.0009893780348922653</v>
      </c>
      <c r="F34" s="83">
        <f t="shared" si="8"/>
        <v>0.0009285016469667609</v>
      </c>
      <c r="G34" s="63"/>
      <c r="H34" s="69"/>
      <c r="I34" s="111"/>
      <c r="J34" s="83"/>
      <c r="K34" s="83"/>
      <c r="L34" s="63">
        <f t="shared" si="7"/>
        <v>12.538</v>
      </c>
      <c r="M34" s="76">
        <f t="shared" si="7"/>
        <v>2446.457</v>
      </c>
    </row>
    <row r="35" spans="1:13" ht="13.5" thickBot="1">
      <c r="A35" s="6"/>
      <c r="B35" s="15" t="s">
        <v>19</v>
      </c>
      <c r="C35" s="32">
        <f>platy_obec!C35+platy_kraj!C35</f>
        <v>0</v>
      </c>
      <c r="D35" s="43">
        <f>platy_obec!D35+platy_kraj!D35</f>
        <v>0</v>
      </c>
      <c r="E35" s="108">
        <f t="shared" si="8"/>
      </c>
      <c r="F35" s="80">
        <f t="shared" si="8"/>
      </c>
      <c r="G35" s="61"/>
      <c r="H35" s="66"/>
      <c r="I35" s="108">
        <f>IF(G35=0,"",G35/G$9)</f>
      </c>
      <c r="J35" s="80">
        <f>IF(H35=0,"",H35/H$9)</f>
      </c>
      <c r="K35" s="80">
        <f t="shared" si="0"/>
      </c>
      <c r="L35" s="61"/>
      <c r="M35" s="73"/>
    </row>
    <row r="36" spans="1:13" ht="13.5" thickBot="1">
      <c r="A36" s="10" t="s">
        <v>20</v>
      </c>
      <c r="B36" s="11"/>
      <c r="C36" s="31">
        <f>platy_obec!C36+platy_kraj!C36</f>
        <v>56.932</v>
      </c>
      <c r="D36" s="44">
        <f>platy_obec!D36+platy_kraj!D36</f>
        <v>9043.168</v>
      </c>
      <c r="E36" s="109">
        <f t="shared" si="8"/>
        <v>0.004492524348579235</v>
      </c>
      <c r="F36" s="81">
        <f t="shared" si="8"/>
        <v>0.0034321454993065928</v>
      </c>
      <c r="G36" s="60"/>
      <c r="H36" s="67"/>
      <c r="I36" s="109">
        <f>IF(G36=0,"",G36/G$9)</f>
      </c>
      <c r="J36" s="81">
        <f>IF(H36=0,"",H36/H$9)</f>
      </c>
      <c r="K36" s="81"/>
      <c r="L36" s="60">
        <f t="shared" si="7"/>
        <v>56.932</v>
      </c>
      <c r="M36" s="74">
        <f t="shared" si="7"/>
        <v>9043.168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L12:M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125" t="s">
        <v>61</v>
      </c>
    </row>
    <row r="2" ht="12.75">
      <c r="A2" t="s">
        <v>58</v>
      </c>
    </row>
    <row r="4" ht="12.75">
      <c r="A4" s="126" t="s">
        <v>66</v>
      </c>
    </row>
    <row r="5" ht="12.75">
      <c r="A5" s="4"/>
    </row>
    <row r="6" ht="12.75">
      <c r="A6" s="13" t="s">
        <v>54</v>
      </c>
    </row>
    <row r="7" ht="13.5" thickBot="1">
      <c r="A7" s="13"/>
    </row>
    <row r="8" spans="3:11" ht="13.5" thickBot="1">
      <c r="C8" s="135" t="s">
        <v>38</v>
      </c>
      <c r="D8" s="136"/>
      <c r="E8" s="137"/>
      <c r="F8" s="135" t="s">
        <v>39</v>
      </c>
      <c r="G8" s="136"/>
      <c r="H8" s="137"/>
      <c r="I8" s="180" t="s">
        <v>60</v>
      </c>
      <c r="J8" s="181"/>
      <c r="K8" s="182"/>
    </row>
    <row r="9" spans="1:11" ht="51.75" thickBot="1">
      <c r="A9" s="128" t="s">
        <v>40</v>
      </c>
      <c r="B9" s="129"/>
      <c r="C9" s="138" t="s">
        <v>35</v>
      </c>
      <c r="D9" s="139" t="s">
        <v>36</v>
      </c>
      <c r="E9" s="140" t="s">
        <v>37</v>
      </c>
      <c r="F9" s="138" t="s">
        <v>35</v>
      </c>
      <c r="G9" s="139" t="s">
        <v>36</v>
      </c>
      <c r="H9" s="141" t="s">
        <v>37</v>
      </c>
      <c r="I9" s="142" t="s">
        <v>63</v>
      </c>
      <c r="J9" s="143" t="s">
        <v>64</v>
      </c>
      <c r="K9" s="141" t="s">
        <v>65</v>
      </c>
    </row>
    <row r="10" spans="1:11" ht="13.5" thickBot="1">
      <c r="A10" s="77" t="s">
        <v>41</v>
      </c>
      <c r="B10" s="5"/>
      <c r="C10" s="144">
        <v>18725</v>
      </c>
      <c r="D10" s="145">
        <v>21494</v>
      </c>
      <c r="E10" s="146">
        <v>12269</v>
      </c>
      <c r="F10" s="144">
        <v>16526</v>
      </c>
      <c r="G10" s="145">
        <v>19635</v>
      </c>
      <c r="H10" s="146">
        <v>10128</v>
      </c>
      <c r="I10" s="147">
        <v>17326</v>
      </c>
      <c r="J10" s="148">
        <v>20329</v>
      </c>
      <c r="K10" s="149">
        <v>10865</v>
      </c>
    </row>
    <row r="11" spans="1:11" ht="12.75">
      <c r="A11" s="16" t="s">
        <v>0</v>
      </c>
      <c r="B11" s="17"/>
      <c r="C11" s="150"/>
      <c r="D11" s="151"/>
      <c r="E11" s="152"/>
      <c r="F11" s="150">
        <v>14548</v>
      </c>
      <c r="G11" s="151">
        <v>16557</v>
      </c>
      <c r="H11" s="152">
        <v>8814</v>
      </c>
      <c r="I11" s="153">
        <v>14548</v>
      </c>
      <c r="J11" s="154">
        <v>16557</v>
      </c>
      <c r="K11" s="155">
        <v>8814</v>
      </c>
    </row>
    <row r="12" spans="1:11" ht="12.75">
      <c r="A12" s="18" t="s">
        <v>1</v>
      </c>
      <c r="B12" s="19"/>
      <c r="C12" s="156"/>
      <c r="D12" s="157"/>
      <c r="E12" s="158"/>
      <c r="F12" s="156">
        <v>18745</v>
      </c>
      <c r="G12" s="157">
        <v>21218</v>
      </c>
      <c r="H12" s="158">
        <v>10189</v>
      </c>
      <c r="I12" s="159">
        <v>18745</v>
      </c>
      <c r="J12" s="160">
        <v>21218</v>
      </c>
      <c r="K12" s="161">
        <v>10189</v>
      </c>
    </row>
    <row r="13" spans="1:11" ht="13.5" thickBot="1">
      <c r="A13" s="20" t="s">
        <v>2</v>
      </c>
      <c r="B13" s="21"/>
      <c r="C13" s="162">
        <v>20023</v>
      </c>
      <c r="D13" s="163">
        <v>22189</v>
      </c>
      <c r="E13" s="164">
        <v>12863</v>
      </c>
      <c r="F13" s="162"/>
      <c r="G13" s="163"/>
      <c r="H13" s="164"/>
      <c r="I13" s="165">
        <v>20023</v>
      </c>
      <c r="J13" s="166">
        <v>22189</v>
      </c>
      <c r="K13" s="167">
        <v>12863</v>
      </c>
    </row>
    <row r="14" spans="1:11" ht="12.75">
      <c r="A14" s="6"/>
      <c r="B14" s="14" t="s">
        <v>3</v>
      </c>
      <c r="C14" s="150">
        <v>20849</v>
      </c>
      <c r="D14" s="151">
        <v>22886</v>
      </c>
      <c r="E14" s="152">
        <v>11936</v>
      </c>
      <c r="F14" s="150"/>
      <c r="G14" s="151"/>
      <c r="H14" s="152"/>
      <c r="I14" s="153">
        <v>20849</v>
      </c>
      <c r="J14" s="154">
        <v>22886</v>
      </c>
      <c r="K14" s="155">
        <v>11936</v>
      </c>
    </row>
    <row r="15" spans="1:11" ht="12.75">
      <c r="A15" s="6"/>
      <c r="B15" s="22" t="s">
        <v>4</v>
      </c>
      <c r="C15" s="168">
        <v>20695</v>
      </c>
      <c r="D15" s="157">
        <v>23320</v>
      </c>
      <c r="E15" s="158">
        <v>12754</v>
      </c>
      <c r="F15" s="168"/>
      <c r="G15" s="157"/>
      <c r="H15" s="158"/>
      <c r="I15" s="159">
        <v>20695</v>
      </c>
      <c r="J15" s="160">
        <v>23320</v>
      </c>
      <c r="K15" s="161">
        <v>12754</v>
      </c>
    </row>
    <row r="16" spans="1:11" ht="13.5" thickBot="1">
      <c r="A16" s="6"/>
      <c r="B16" s="15" t="s">
        <v>5</v>
      </c>
      <c r="C16" s="162">
        <v>18989</v>
      </c>
      <c r="D16" s="163">
        <v>20794</v>
      </c>
      <c r="E16" s="164">
        <v>13337</v>
      </c>
      <c r="F16" s="162"/>
      <c r="G16" s="163"/>
      <c r="H16" s="164"/>
      <c r="I16" s="165">
        <v>18989</v>
      </c>
      <c r="J16" s="166">
        <v>20794</v>
      </c>
      <c r="K16" s="167">
        <v>13337</v>
      </c>
    </row>
    <row r="17" spans="1:11" ht="12.75">
      <c r="A17" s="16" t="s">
        <v>6</v>
      </c>
      <c r="B17" s="17"/>
      <c r="C17" s="150">
        <v>20595</v>
      </c>
      <c r="D17" s="151">
        <v>23176</v>
      </c>
      <c r="E17" s="152">
        <v>12218</v>
      </c>
      <c r="F17" s="150"/>
      <c r="G17" s="151"/>
      <c r="H17" s="152"/>
      <c r="I17" s="153">
        <v>20595</v>
      </c>
      <c r="J17" s="154">
        <v>23176</v>
      </c>
      <c r="K17" s="155">
        <v>12218</v>
      </c>
    </row>
    <row r="18" spans="1:11" ht="12.75">
      <c r="A18" s="18" t="s">
        <v>7</v>
      </c>
      <c r="B18" s="19"/>
      <c r="C18" s="156">
        <v>19809</v>
      </c>
      <c r="D18" s="157">
        <v>21481</v>
      </c>
      <c r="E18" s="158">
        <v>12508</v>
      </c>
      <c r="F18" s="156">
        <v>20599</v>
      </c>
      <c r="G18" s="157">
        <v>22197</v>
      </c>
      <c r="H18" s="158">
        <v>10579</v>
      </c>
      <c r="I18" s="159">
        <v>19869</v>
      </c>
      <c r="J18" s="160">
        <v>21539</v>
      </c>
      <c r="K18" s="161">
        <v>12397</v>
      </c>
    </row>
    <row r="19" spans="1:11" ht="13.5" thickBot="1">
      <c r="A19" s="20" t="s">
        <v>8</v>
      </c>
      <c r="B19" s="21"/>
      <c r="C19" s="162">
        <v>13328</v>
      </c>
      <c r="D19" s="163">
        <v>17621</v>
      </c>
      <c r="E19" s="164">
        <v>10746</v>
      </c>
      <c r="F19" s="162">
        <v>10386</v>
      </c>
      <c r="G19" s="163"/>
      <c r="H19" s="164">
        <v>10386</v>
      </c>
      <c r="I19" s="165">
        <v>11488</v>
      </c>
      <c r="J19" s="166">
        <v>17621</v>
      </c>
      <c r="K19" s="167">
        <v>10484</v>
      </c>
    </row>
    <row r="20" spans="1:11" ht="12.75">
      <c r="A20" s="9"/>
      <c r="B20" s="14" t="s">
        <v>9</v>
      </c>
      <c r="C20" s="169">
        <v>10648</v>
      </c>
      <c r="D20" s="151"/>
      <c r="E20" s="152">
        <v>10648</v>
      </c>
      <c r="F20" s="169">
        <v>10386</v>
      </c>
      <c r="G20" s="151"/>
      <c r="H20" s="152">
        <v>10386</v>
      </c>
      <c r="I20" s="153">
        <v>10411</v>
      </c>
      <c r="J20" s="154"/>
      <c r="K20" s="155">
        <v>10411</v>
      </c>
    </row>
    <row r="21" spans="1:11" ht="13.5" thickBot="1">
      <c r="A21" s="7"/>
      <c r="B21" s="15" t="s">
        <v>28</v>
      </c>
      <c r="C21" s="162">
        <v>13902</v>
      </c>
      <c r="D21" s="163">
        <v>17621</v>
      </c>
      <c r="E21" s="164">
        <v>10785</v>
      </c>
      <c r="F21" s="162"/>
      <c r="G21" s="163"/>
      <c r="H21" s="164"/>
      <c r="I21" s="165">
        <v>13902</v>
      </c>
      <c r="J21" s="166">
        <v>17621</v>
      </c>
      <c r="K21" s="167">
        <v>10785</v>
      </c>
    </row>
    <row r="22" spans="1:11" ht="13.5" thickBot="1">
      <c r="A22" s="10" t="s">
        <v>10</v>
      </c>
      <c r="B22" s="11"/>
      <c r="C22" s="170">
        <v>17860</v>
      </c>
      <c r="D22" s="171">
        <v>17939</v>
      </c>
      <c r="E22" s="172">
        <v>12564</v>
      </c>
      <c r="F22" s="170">
        <v>17703</v>
      </c>
      <c r="G22" s="171">
        <v>18271</v>
      </c>
      <c r="H22" s="172">
        <v>12511</v>
      </c>
      <c r="I22" s="165">
        <v>17708</v>
      </c>
      <c r="J22" s="166">
        <v>18259</v>
      </c>
      <c r="K22" s="167">
        <v>12511</v>
      </c>
    </row>
    <row r="23" spans="1:11" ht="12.75">
      <c r="A23" s="6"/>
      <c r="B23" s="14" t="s">
        <v>11</v>
      </c>
      <c r="C23" s="169">
        <v>16013</v>
      </c>
      <c r="D23" s="151">
        <v>16085</v>
      </c>
      <c r="E23" s="152"/>
      <c r="F23" s="169">
        <v>15584</v>
      </c>
      <c r="G23" s="151">
        <v>15569</v>
      </c>
      <c r="H23" s="152">
        <v>20335</v>
      </c>
      <c r="I23" s="153">
        <v>15609</v>
      </c>
      <c r="J23" s="154">
        <v>15598</v>
      </c>
      <c r="K23" s="155">
        <v>18526</v>
      </c>
    </row>
    <row r="24" spans="1:11" ht="12.75">
      <c r="A24" s="6"/>
      <c r="B24" s="22" t="s">
        <v>12</v>
      </c>
      <c r="C24" s="168"/>
      <c r="D24" s="157"/>
      <c r="E24" s="158"/>
      <c r="F24" s="168">
        <v>19735</v>
      </c>
      <c r="G24" s="157">
        <v>20670</v>
      </c>
      <c r="H24" s="158">
        <v>12905</v>
      </c>
      <c r="I24" s="159">
        <v>19735</v>
      </c>
      <c r="J24" s="160">
        <v>20670</v>
      </c>
      <c r="K24" s="161">
        <v>12905</v>
      </c>
    </row>
    <row r="25" spans="1:11" ht="12.75">
      <c r="A25" s="6"/>
      <c r="B25" s="22" t="s">
        <v>13</v>
      </c>
      <c r="C25" s="168">
        <v>21999</v>
      </c>
      <c r="D25" s="157">
        <v>22144</v>
      </c>
      <c r="E25" s="158">
        <v>15855</v>
      </c>
      <c r="F25" s="168"/>
      <c r="G25" s="157"/>
      <c r="H25" s="158"/>
      <c r="I25" s="159">
        <v>21999</v>
      </c>
      <c r="J25" s="160">
        <v>22144</v>
      </c>
      <c r="K25" s="161">
        <v>15855</v>
      </c>
    </row>
    <row r="26" spans="1:11" ht="12.75">
      <c r="A26" s="6">
        <v>7</v>
      </c>
      <c r="B26" s="22" t="s">
        <v>14</v>
      </c>
      <c r="C26" s="168"/>
      <c r="D26" s="157"/>
      <c r="E26" s="158"/>
      <c r="F26" s="168">
        <v>17004</v>
      </c>
      <c r="G26" s="157">
        <v>19321</v>
      </c>
      <c r="H26" s="158">
        <v>11731</v>
      </c>
      <c r="I26" s="159">
        <v>17004</v>
      </c>
      <c r="J26" s="160">
        <v>19321</v>
      </c>
      <c r="K26" s="161">
        <v>11731</v>
      </c>
    </row>
    <row r="27" spans="1:11" ht="12.75">
      <c r="A27" s="6"/>
      <c r="B27" s="22" t="s">
        <v>15</v>
      </c>
      <c r="C27" s="168"/>
      <c r="D27" s="157"/>
      <c r="E27" s="158"/>
      <c r="F27" s="168"/>
      <c r="G27" s="157"/>
      <c r="H27" s="158"/>
      <c r="I27" s="159"/>
      <c r="J27" s="160"/>
      <c r="K27" s="161"/>
    </row>
    <row r="28" spans="1:11" ht="13.5" thickBot="1">
      <c r="A28" s="6"/>
      <c r="B28" s="15" t="s">
        <v>16</v>
      </c>
      <c r="C28" s="173"/>
      <c r="D28" s="163"/>
      <c r="E28" s="164"/>
      <c r="F28" s="173"/>
      <c r="G28" s="163"/>
      <c r="H28" s="164"/>
      <c r="I28" s="165"/>
      <c r="J28" s="166"/>
      <c r="K28" s="167"/>
    </row>
    <row r="29" spans="1:11" ht="13.5" thickBot="1">
      <c r="A29" s="10" t="s">
        <v>21</v>
      </c>
      <c r="B29" s="12"/>
      <c r="C29" s="170">
        <v>16289</v>
      </c>
      <c r="D29" s="171">
        <v>18127</v>
      </c>
      <c r="E29" s="172">
        <v>13070</v>
      </c>
      <c r="F29" s="170"/>
      <c r="G29" s="171"/>
      <c r="H29" s="172"/>
      <c r="I29" s="165">
        <v>16289</v>
      </c>
      <c r="J29" s="166">
        <v>18127</v>
      </c>
      <c r="K29" s="167">
        <v>13070</v>
      </c>
    </row>
    <row r="30" spans="1:11" ht="13.5" thickBot="1">
      <c r="A30" s="10"/>
      <c r="B30" s="12" t="s">
        <v>22</v>
      </c>
      <c r="C30" s="174">
        <v>16289</v>
      </c>
      <c r="D30" s="175">
        <v>18127</v>
      </c>
      <c r="E30" s="176">
        <v>13070</v>
      </c>
      <c r="F30" s="174"/>
      <c r="G30" s="175"/>
      <c r="H30" s="176"/>
      <c r="I30" s="165">
        <v>16289</v>
      </c>
      <c r="J30" s="166">
        <v>18127</v>
      </c>
      <c r="K30" s="167">
        <v>13070</v>
      </c>
    </row>
    <row r="31" spans="1:11" ht="13.5" thickBot="1">
      <c r="A31" s="8" t="s">
        <v>17</v>
      </c>
      <c r="B31" s="9"/>
      <c r="C31" s="170">
        <v>19319</v>
      </c>
      <c r="D31" s="171">
        <v>21272</v>
      </c>
      <c r="E31" s="172">
        <v>16225</v>
      </c>
      <c r="F31" s="170"/>
      <c r="G31" s="171"/>
      <c r="H31" s="172"/>
      <c r="I31" s="165">
        <v>19319</v>
      </c>
      <c r="J31" s="166">
        <v>21272</v>
      </c>
      <c r="K31" s="167">
        <v>16225</v>
      </c>
    </row>
    <row r="32" spans="1:11" ht="12.75">
      <c r="A32" s="9"/>
      <c r="B32" s="14" t="s">
        <v>18</v>
      </c>
      <c r="C32" s="169">
        <v>17913</v>
      </c>
      <c r="D32" s="151"/>
      <c r="E32" s="152">
        <v>16288</v>
      </c>
      <c r="F32" s="169"/>
      <c r="G32" s="151"/>
      <c r="H32" s="152"/>
      <c r="I32" s="153">
        <v>17913</v>
      </c>
      <c r="J32" s="154"/>
      <c r="K32" s="155">
        <v>16288</v>
      </c>
    </row>
    <row r="33" spans="1:11" ht="12.75">
      <c r="A33" s="6"/>
      <c r="B33" s="22" t="s">
        <v>23</v>
      </c>
      <c r="C33" s="168">
        <v>20233</v>
      </c>
      <c r="D33" s="157">
        <v>21508</v>
      </c>
      <c r="E33" s="158">
        <v>16179</v>
      </c>
      <c r="F33" s="168"/>
      <c r="G33" s="157"/>
      <c r="H33" s="158"/>
      <c r="I33" s="159">
        <v>20233</v>
      </c>
      <c r="J33" s="160">
        <v>21508</v>
      </c>
      <c r="K33" s="161">
        <v>16179</v>
      </c>
    </row>
    <row r="34" spans="1:11" ht="12.75">
      <c r="A34" s="6"/>
      <c r="B34" s="22" t="s">
        <v>27</v>
      </c>
      <c r="C34" s="168">
        <v>16247</v>
      </c>
      <c r="D34" s="157"/>
      <c r="E34" s="158">
        <v>16247</v>
      </c>
      <c r="F34" s="168"/>
      <c r="G34" s="157"/>
      <c r="H34" s="158"/>
      <c r="I34" s="159">
        <v>16247</v>
      </c>
      <c r="J34" s="160"/>
      <c r="K34" s="161">
        <v>16247</v>
      </c>
    </row>
    <row r="35" spans="1:11" ht="12.75">
      <c r="A35" s="6"/>
      <c r="B35" s="25" t="s">
        <v>26</v>
      </c>
      <c r="C35" s="177">
        <v>16260</v>
      </c>
      <c r="D35" s="178"/>
      <c r="E35" s="179">
        <v>16260</v>
      </c>
      <c r="F35" s="177"/>
      <c r="G35" s="178"/>
      <c r="H35" s="179"/>
      <c r="I35" s="159">
        <v>16260</v>
      </c>
      <c r="J35" s="160"/>
      <c r="K35" s="161">
        <v>16260</v>
      </c>
    </row>
    <row r="36" spans="1:11" ht="13.5" thickBot="1">
      <c r="A36" s="6"/>
      <c r="B36" s="15" t="s">
        <v>19</v>
      </c>
      <c r="C36" s="173"/>
      <c r="D36" s="163"/>
      <c r="E36" s="164"/>
      <c r="F36" s="173"/>
      <c r="G36" s="163"/>
      <c r="H36" s="164"/>
      <c r="I36" s="165"/>
      <c r="J36" s="166"/>
      <c r="K36" s="167"/>
    </row>
    <row r="37" spans="1:11" ht="13.5" thickBot="1">
      <c r="A37" s="10" t="s">
        <v>20</v>
      </c>
      <c r="B37" s="11"/>
      <c r="C37" s="170">
        <v>13237</v>
      </c>
      <c r="D37" s="171"/>
      <c r="E37" s="172">
        <v>13237</v>
      </c>
      <c r="F37" s="170"/>
      <c r="G37" s="171"/>
      <c r="H37" s="172"/>
      <c r="I37" s="165">
        <v>13237</v>
      </c>
      <c r="J37" s="166"/>
      <c r="K37" s="167">
        <v>13237</v>
      </c>
    </row>
  </sheetData>
  <sheetProtection sheet="1" objects="1" scenarios="1" selectLockedCells="1" selectUnlockedCells="1"/>
  <mergeCells count="1">
    <mergeCell ref="I8:K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  <headerFooter alignWithMargins="0">
    <oddHeader>&amp;R&amp;"Arial,Kurzíva"Výroční zpráva o stavu a rozvoji vzdělávací soustavy v Královéhradeckém kraji  - 2004/2005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9" topLeftCell="C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7" sqref="G17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</cols>
  <sheetData>
    <row r="1" s="124" customFormat="1" ht="15.75">
      <c r="A1" s="125" t="s">
        <v>61</v>
      </c>
    </row>
    <row r="2" ht="12.75">
      <c r="A2" t="s">
        <v>55</v>
      </c>
    </row>
    <row r="4" spans="1:3" ht="12.75">
      <c r="A4" s="126" t="s">
        <v>67</v>
      </c>
      <c r="C4" s="13"/>
    </row>
    <row r="5" spans="1:3" ht="12.75">
      <c r="A5" s="134" t="s">
        <v>68</v>
      </c>
      <c r="C5" s="13"/>
    </row>
    <row r="6" spans="1:3" ht="12.75">
      <c r="A6" s="13" t="s">
        <v>54</v>
      </c>
      <c r="C6" s="13"/>
    </row>
    <row r="7" spans="1:3" ht="13.5" thickBot="1">
      <c r="A7" s="134"/>
      <c r="C7" s="13"/>
    </row>
    <row r="8" spans="1:13" s="3" customFormat="1" ht="48.75" thickBot="1">
      <c r="A8" s="128" t="s">
        <v>40</v>
      </c>
      <c r="B8" s="129"/>
      <c r="C8" s="131" t="s">
        <v>45</v>
      </c>
      <c r="D8" s="131" t="s">
        <v>48</v>
      </c>
      <c r="E8" s="132" t="s">
        <v>42</v>
      </c>
      <c r="F8" s="131" t="s">
        <v>46</v>
      </c>
      <c r="G8" s="131" t="s">
        <v>49</v>
      </c>
      <c r="H8" s="132" t="s">
        <v>43</v>
      </c>
      <c r="I8" s="130" t="s">
        <v>50</v>
      </c>
      <c r="J8" s="133" t="s">
        <v>51</v>
      </c>
      <c r="K8" s="130" t="s">
        <v>52</v>
      </c>
      <c r="L8" s="131" t="s">
        <v>53</v>
      </c>
      <c r="M8" s="132" t="s">
        <v>44</v>
      </c>
    </row>
    <row r="9" spans="1:13" ht="13.5" thickBot="1">
      <c r="A9" s="77" t="s">
        <v>41</v>
      </c>
      <c r="B9" s="5"/>
      <c r="C9" s="47">
        <v>1036312.975</v>
      </c>
      <c r="D9" s="47">
        <f>SUM(D10:D12,D16:D18,D21,D28,D30,D36)</f>
        <v>33896.052</v>
      </c>
      <c r="E9" s="84">
        <f>SUM(C9:D9)</f>
        <v>1070209.027</v>
      </c>
      <c r="F9" s="47">
        <f>SUM(F10:F12,F16:F18,F21,F28,F30,F36)</f>
        <v>832505.2760000001</v>
      </c>
      <c r="G9" s="47">
        <f>SUM(G10:G12,G16:G18,G21,G28,G30,G36)</f>
        <v>12961.044</v>
      </c>
      <c r="H9" s="84">
        <f>SUM(F9:G9)</f>
        <v>845466.3200000001</v>
      </c>
      <c r="I9" s="99">
        <f>IF(E9=0,"",D9/E9)</f>
        <v>0.03167236600032902</v>
      </c>
      <c r="J9" s="40">
        <f>IF(H9=0,"",G9/H9)</f>
        <v>0.01533005359693098</v>
      </c>
      <c r="K9" s="97">
        <f>SUM(K10:K12,K16:K18,K21,K28,K30,K36)</f>
        <v>203807.68099999998</v>
      </c>
      <c r="L9" s="98">
        <f>SUM(L10:L12,L16:L18,L21,L28,L30,L36)</f>
        <v>20935.007999999998</v>
      </c>
      <c r="M9" s="84">
        <f>SUM(K9:L9)</f>
        <v>224742.68899999998</v>
      </c>
    </row>
    <row r="10" spans="1:13" ht="12.75">
      <c r="A10" s="16" t="s">
        <v>0</v>
      </c>
      <c r="B10" s="17"/>
      <c r="C10" s="41"/>
      <c r="D10" s="64"/>
      <c r="E10" s="85"/>
      <c r="F10" s="64"/>
      <c r="G10" s="64"/>
      <c r="H10" s="85"/>
      <c r="I10" s="100">
        <f aca="true" t="shared" si="0" ref="I10:I36">IF(E10=0,"",D10/E10)</f>
      </c>
      <c r="J10" s="78">
        <f aca="true" t="shared" si="1" ref="J10:J36">IF(H10=0,"",G10/H10)</f>
      </c>
      <c r="K10" s="92"/>
      <c r="L10" s="64"/>
      <c r="M10" s="85"/>
    </row>
    <row r="11" spans="1:13" ht="12.75">
      <c r="A11" s="18" t="s">
        <v>1</v>
      </c>
      <c r="B11" s="19"/>
      <c r="C11" s="42"/>
      <c r="D11" s="65"/>
      <c r="E11" s="86"/>
      <c r="F11" s="65"/>
      <c r="G11" s="65"/>
      <c r="H11" s="86"/>
      <c r="I11" s="101">
        <f t="shared" si="0"/>
      </c>
      <c r="J11" s="79">
        <f t="shared" si="1"/>
      </c>
      <c r="K11" s="93"/>
      <c r="L11" s="65"/>
      <c r="M11" s="86"/>
    </row>
    <row r="12" spans="1:13" ht="13.5" thickBot="1">
      <c r="A12" s="20" t="s">
        <v>2</v>
      </c>
      <c r="B12" s="21"/>
      <c r="C12" s="43">
        <f>SUM(C13:C15)</f>
        <v>648937.351</v>
      </c>
      <c r="D12" s="66">
        <f>SUM(D13:D15)</f>
        <v>21878.637000000002</v>
      </c>
      <c r="E12" s="87">
        <f aca="true" t="shared" si="2" ref="E12:E36">SUM(C12:D12)</f>
        <v>670815.988</v>
      </c>
      <c r="F12" s="66">
        <f>SUM(F13:F15)</f>
        <v>552109.1710000001</v>
      </c>
      <c r="G12" s="66">
        <f>SUM(G13:G15)</f>
        <v>8445.532</v>
      </c>
      <c r="H12" s="87">
        <f aca="true" t="shared" si="3" ref="H12:H32">SUM(F12:G12)</f>
        <v>560554.7030000001</v>
      </c>
      <c r="I12" s="102">
        <f t="shared" si="0"/>
        <v>0.03261496057246626</v>
      </c>
      <c r="J12" s="80">
        <f t="shared" si="1"/>
        <v>0.015066383271428905</v>
      </c>
      <c r="K12" s="94">
        <f>SUM(K13:K15)</f>
        <v>96828.18</v>
      </c>
      <c r="L12" s="66">
        <f>SUM(L13:L15)</f>
        <v>13433.105</v>
      </c>
      <c r="M12" s="87">
        <f aca="true" t="shared" si="4" ref="M12:M36">SUM(K12:L12)</f>
        <v>110261.28499999999</v>
      </c>
    </row>
    <row r="13" spans="1:13" ht="12.75">
      <c r="A13" s="6"/>
      <c r="B13" s="14" t="s">
        <v>3</v>
      </c>
      <c r="C13" s="41">
        <v>146878.815</v>
      </c>
      <c r="D13" s="64">
        <v>1596.14</v>
      </c>
      <c r="E13" s="85">
        <f t="shared" si="2"/>
        <v>148474.95500000002</v>
      </c>
      <c r="F13" s="64">
        <v>131235.424</v>
      </c>
      <c r="G13" s="64">
        <v>629.525</v>
      </c>
      <c r="H13" s="85">
        <f t="shared" si="3"/>
        <v>131864.949</v>
      </c>
      <c r="I13" s="100">
        <f t="shared" si="0"/>
        <v>0.010750230569189261</v>
      </c>
      <c r="J13" s="78">
        <f t="shared" si="1"/>
        <v>0.0047740131458284644</v>
      </c>
      <c r="K13" s="92">
        <v>15643.391</v>
      </c>
      <c r="L13" s="64">
        <f aca="true" t="shared" si="5" ref="K13:L17">D13-G13</f>
        <v>966.6150000000001</v>
      </c>
      <c r="M13" s="85">
        <f t="shared" si="4"/>
        <v>16610.006</v>
      </c>
    </row>
    <row r="14" spans="1:13" ht="12.75">
      <c r="A14" s="6"/>
      <c r="B14" s="22" t="s">
        <v>4</v>
      </c>
      <c r="C14" s="42">
        <v>247642.407</v>
      </c>
      <c r="D14" s="65">
        <v>9404.564</v>
      </c>
      <c r="E14" s="86">
        <f t="shared" si="2"/>
        <v>257046.97100000002</v>
      </c>
      <c r="F14" s="65">
        <v>209723.035</v>
      </c>
      <c r="G14" s="65">
        <v>4439.799</v>
      </c>
      <c r="H14" s="86">
        <f t="shared" si="3"/>
        <v>214162.834</v>
      </c>
      <c r="I14" s="101">
        <f t="shared" si="0"/>
        <v>0.03658694737157591</v>
      </c>
      <c r="J14" s="79">
        <f t="shared" si="1"/>
        <v>0.020730949983599863</v>
      </c>
      <c r="K14" s="93">
        <v>37919.372</v>
      </c>
      <c r="L14" s="65">
        <f t="shared" si="5"/>
        <v>4964.765</v>
      </c>
      <c r="M14" s="86">
        <f t="shared" si="4"/>
        <v>42884.137</v>
      </c>
    </row>
    <row r="15" spans="1:13" ht="13.5" thickBot="1">
      <c r="A15" s="6"/>
      <c r="B15" s="15" t="s">
        <v>5</v>
      </c>
      <c r="C15" s="43">
        <v>254416.129</v>
      </c>
      <c r="D15" s="66">
        <v>10877.933</v>
      </c>
      <c r="E15" s="87">
        <f t="shared" si="2"/>
        <v>265294.062</v>
      </c>
      <c r="F15" s="66">
        <v>211150.712</v>
      </c>
      <c r="G15" s="66">
        <v>3376.208</v>
      </c>
      <c r="H15" s="87">
        <f t="shared" si="3"/>
        <v>214526.92</v>
      </c>
      <c r="I15" s="102">
        <f t="shared" si="0"/>
        <v>0.0410033037226442</v>
      </c>
      <c r="J15" s="80">
        <f t="shared" si="1"/>
        <v>0.015737922308305178</v>
      </c>
      <c r="K15" s="94">
        <f t="shared" si="5"/>
        <v>43265.41699999999</v>
      </c>
      <c r="L15" s="66">
        <f t="shared" si="5"/>
        <v>7501.725</v>
      </c>
      <c r="M15" s="87">
        <f t="shared" si="4"/>
        <v>50767.141999999985</v>
      </c>
    </row>
    <row r="16" spans="1:13" ht="12.75">
      <c r="A16" s="16" t="s">
        <v>6</v>
      </c>
      <c r="B16" s="17"/>
      <c r="C16" s="41">
        <v>22021.45</v>
      </c>
      <c r="D16" s="64">
        <v>1103.127</v>
      </c>
      <c r="E16" s="85">
        <f t="shared" si="2"/>
        <v>23124.577</v>
      </c>
      <c r="F16" s="64">
        <v>18943.883</v>
      </c>
      <c r="G16" s="64">
        <v>880.29</v>
      </c>
      <c r="H16" s="85">
        <f t="shared" si="3"/>
        <v>19824.173000000003</v>
      </c>
      <c r="I16" s="100">
        <f t="shared" si="0"/>
        <v>0.0477036617794133</v>
      </c>
      <c r="J16" s="78">
        <f t="shared" si="1"/>
        <v>0.044404878831515435</v>
      </c>
      <c r="K16" s="92">
        <f t="shared" si="5"/>
        <v>3077.566999999999</v>
      </c>
      <c r="L16" s="64">
        <f t="shared" si="5"/>
        <v>222.837</v>
      </c>
      <c r="M16" s="85">
        <f t="shared" si="4"/>
        <v>3300.403999999999</v>
      </c>
    </row>
    <row r="17" spans="1:13" ht="12.75">
      <c r="A17" s="18" t="s">
        <v>7</v>
      </c>
      <c r="B17" s="19"/>
      <c r="C17" s="42">
        <v>179296.64</v>
      </c>
      <c r="D17" s="65">
        <v>4224.408</v>
      </c>
      <c r="E17" s="86">
        <f t="shared" si="2"/>
        <v>183521.048</v>
      </c>
      <c r="F17" s="65">
        <v>158204.63</v>
      </c>
      <c r="G17" s="65">
        <v>996.148</v>
      </c>
      <c r="H17" s="86">
        <f t="shared" si="3"/>
        <v>159200.778</v>
      </c>
      <c r="I17" s="101">
        <f t="shared" si="0"/>
        <v>0.023018656693808766</v>
      </c>
      <c r="J17" s="79">
        <f t="shared" si="1"/>
        <v>0.006257180476844153</v>
      </c>
      <c r="K17" s="93">
        <f t="shared" si="5"/>
        <v>21092.01000000001</v>
      </c>
      <c r="L17" s="65">
        <f t="shared" si="5"/>
        <v>3228.26</v>
      </c>
      <c r="M17" s="86">
        <f t="shared" si="4"/>
        <v>24320.27000000001</v>
      </c>
    </row>
    <row r="18" spans="1:13" ht="13.5" thickBot="1">
      <c r="A18" s="20" t="s">
        <v>8</v>
      </c>
      <c r="B18" s="21"/>
      <c r="C18" s="43">
        <v>121610.3</v>
      </c>
      <c r="D18" s="66">
        <f>SUM(D19:D20)</f>
        <v>4362.146</v>
      </c>
      <c r="E18" s="87">
        <f t="shared" si="2"/>
        <v>125972.446</v>
      </c>
      <c r="F18" s="66">
        <f>SUM(F19:F20)</f>
        <v>55042.235</v>
      </c>
      <c r="G18" s="66">
        <f>SUM(G19:G20)</f>
        <v>1260.602</v>
      </c>
      <c r="H18" s="87">
        <f t="shared" si="3"/>
        <v>56302.837</v>
      </c>
      <c r="I18" s="102">
        <f t="shared" si="0"/>
        <v>0.03462777883982661</v>
      </c>
      <c r="J18" s="80">
        <f t="shared" si="1"/>
        <v>0.022389671056895412</v>
      </c>
      <c r="K18" s="94">
        <f>SUM(K19:K20)</f>
        <v>55825.490999999995</v>
      </c>
      <c r="L18" s="66">
        <f>SUM(L19:L20)</f>
        <v>3101.544</v>
      </c>
      <c r="M18" s="87">
        <f t="shared" si="4"/>
        <v>58927.034999999996</v>
      </c>
    </row>
    <row r="19" spans="1:13" ht="12.75">
      <c r="A19" s="9"/>
      <c r="B19" s="14" t="s">
        <v>9</v>
      </c>
      <c r="C19" s="41">
        <v>15634.171</v>
      </c>
      <c r="D19" s="64">
        <v>732.388</v>
      </c>
      <c r="E19" s="85">
        <f t="shared" si="2"/>
        <v>16366.559000000001</v>
      </c>
      <c r="F19" s="64"/>
      <c r="G19" s="64"/>
      <c r="H19" s="85"/>
      <c r="I19" s="100">
        <f t="shared" si="0"/>
        <v>0.04474905201514869</v>
      </c>
      <c r="J19" s="78">
        <f t="shared" si="1"/>
      </c>
      <c r="K19" s="92">
        <f>C19-F19</f>
        <v>15634.171</v>
      </c>
      <c r="L19" s="64">
        <f>D19-G19</f>
        <v>732.388</v>
      </c>
      <c r="M19" s="85">
        <f t="shared" si="4"/>
        <v>16366.559000000001</v>
      </c>
    </row>
    <row r="20" spans="1:13" ht="13.5" thickBot="1">
      <c r="A20" s="7"/>
      <c r="B20" s="15" t="s">
        <v>28</v>
      </c>
      <c r="C20" s="43">
        <v>95233.555</v>
      </c>
      <c r="D20" s="66">
        <v>3629.758</v>
      </c>
      <c r="E20" s="87">
        <f t="shared" si="2"/>
        <v>98863.313</v>
      </c>
      <c r="F20" s="66">
        <v>55042.235</v>
      </c>
      <c r="G20" s="66">
        <v>1260.602</v>
      </c>
      <c r="H20" s="87">
        <f t="shared" si="3"/>
        <v>56302.837</v>
      </c>
      <c r="I20" s="102">
        <f t="shared" si="0"/>
        <v>0.036714913650526766</v>
      </c>
      <c r="J20" s="80">
        <f t="shared" si="1"/>
        <v>0.022389671056895412</v>
      </c>
      <c r="K20" s="94">
        <f>C20-F20</f>
        <v>40191.31999999999</v>
      </c>
      <c r="L20" s="66">
        <f>D20-G20</f>
        <v>2369.156</v>
      </c>
      <c r="M20" s="87">
        <f t="shared" si="4"/>
        <v>42560.475999999995</v>
      </c>
    </row>
    <row r="21" spans="1:13" ht="13.5" thickBot="1">
      <c r="A21" s="10" t="s">
        <v>10</v>
      </c>
      <c r="B21" s="11"/>
      <c r="C21" s="44">
        <f>SUM(C22:C27)</f>
        <v>7376.3189999999995</v>
      </c>
      <c r="D21" s="67">
        <f>SUM(D22:D27)</f>
        <v>340.08799999999997</v>
      </c>
      <c r="E21" s="88">
        <f t="shared" si="2"/>
        <v>7716.406999999999</v>
      </c>
      <c r="F21" s="67">
        <f>SUM(F22:F27)</f>
        <v>7300.03</v>
      </c>
      <c r="G21" s="67">
        <f>SUM(G22:G27)</f>
        <v>172.3</v>
      </c>
      <c r="H21" s="88">
        <f t="shared" si="3"/>
        <v>7472.33</v>
      </c>
      <c r="I21" s="103">
        <f t="shared" si="0"/>
        <v>0.04407336212307101</v>
      </c>
      <c r="J21" s="81">
        <f t="shared" si="1"/>
        <v>0.02305840346986817</v>
      </c>
      <c r="K21" s="91">
        <f>SUM(K22:K27)</f>
        <v>76.28900000000021</v>
      </c>
      <c r="L21" s="67">
        <f>SUM(L22:L27)</f>
        <v>167.78799999999998</v>
      </c>
      <c r="M21" s="88">
        <f t="shared" si="4"/>
        <v>244.0770000000002</v>
      </c>
    </row>
    <row r="22" spans="1:13" ht="12.75">
      <c r="A22" s="6"/>
      <c r="B22" s="14" t="s">
        <v>11</v>
      </c>
      <c r="C22" s="41">
        <v>4572.28</v>
      </c>
      <c r="D22" s="64">
        <v>7.9</v>
      </c>
      <c r="E22" s="85">
        <f t="shared" si="2"/>
        <v>4580.179999999999</v>
      </c>
      <c r="F22" s="64">
        <v>4542.605</v>
      </c>
      <c r="G22" s="64">
        <v>7.9</v>
      </c>
      <c r="H22" s="85">
        <f t="shared" si="3"/>
        <v>4550.504999999999</v>
      </c>
      <c r="I22" s="100">
        <f t="shared" si="0"/>
        <v>0.0017248230418891836</v>
      </c>
      <c r="J22" s="78">
        <f t="shared" si="1"/>
        <v>0.001736071051454729</v>
      </c>
      <c r="K22" s="92">
        <f>C22-F22</f>
        <v>29.675000000000182</v>
      </c>
      <c r="L22" s="64"/>
      <c r="M22" s="85">
        <f t="shared" si="4"/>
        <v>29.675000000000182</v>
      </c>
    </row>
    <row r="23" spans="1:13" ht="12.75">
      <c r="A23" s="6"/>
      <c r="B23" s="22" t="s">
        <v>12</v>
      </c>
      <c r="C23" s="42"/>
      <c r="D23" s="65"/>
      <c r="E23" s="86"/>
      <c r="F23" s="65"/>
      <c r="G23" s="65"/>
      <c r="H23" s="86"/>
      <c r="I23" s="101">
        <f t="shared" si="0"/>
      </c>
      <c r="J23" s="79">
        <f t="shared" si="1"/>
      </c>
      <c r="K23" s="93"/>
      <c r="L23" s="65"/>
      <c r="M23" s="86"/>
    </row>
    <row r="24" spans="1:13" ht="12.75">
      <c r="A24" s="6"/>
      <c r="B24" s="22" t="s">
        <v>13</v>
      </c>
      <c r="C24" s="42">
        <v>2804.039</v>
      </c>
      <c r="D24" s="65">
        <v>332.188</v>
      </c>
      <c r="E24" s="86">
        <f t="shared" si="2"/>
        <v>3136.2270000000003</v>
      </c>
      <c r="F24" s="65">
        <v>2757.425</v>
      </c>
      <c r="G24" s="65">
        <v>164.4</v>
      </c>
      <c r="H24" s="86">
        <f t="shared" si="3"/>
        <v>2921.8250000000003</v>
      </c>
      <c r="I24" s="101">
        <f t="shared" si="0"/>
        <v>0.10591962890441284</v>
      </c>
      <c r="J24" s="79">
        <f t="shared" si="1"/>
        <v>0.05626620348583505</v>
      </c>
      <c r="K24" s="93">
        <f>C24-F24</f>
        <v>46.61400000000003</v>
      </c>
      <c r="L24" s="65">
        <f>D24-G24</f>
        <v>167.78799999999998</v>
      </c>
      <c r="M24" s="86">
        <f t="shared" si="4"/>
        <v>214.40200000000002</v>
      </c>
    </row>
    <row r="25" spans="1:13" ht="12.75">
      <c r="A25" s="6"/>
      <c r="B25" s="22" t="s">
        <v>14</v>
      </c>
      <c r="C25" s="42"/>
      <c r="D25" s="65"/>
      <c r="E25" s="86"/>
      <c r="F25" s="65"/>
      <c r="G25" s="65"/>
      <c r="H25" s="86"/>
      <c r="I25" s="101">
        <f t="shared" si="0"/>
      </c>
      <c r="J25" s="79">
        <f t="shared" si="1"/>
      </c>
      <c r="K25" s="93"/>
      <c r="L25" s="65"/>
      <c r="M25" s="86"/>
    </row>
    <row r="26" spans="1:13" ht="12.75">
      <c r="A26" s="6"/>
      <c r="B26" s="22" t="s">
        <v>15</v>
      </c>
      <c r="C26" s="42"/>
      <c r="D26" s="65"/>
      <c r="E26" s="86"/>
      <c r="F26" s="65"/>
      <c r="G26" s="65"/>
      <c r="H26" s="86"/>
      <c r="I26" s="101">
        <f t="shared" si="0"/>
      </c>
      <c r="J26" s="79">
        <f t="shared" si="1"/>
      </c>
      <c r="K26" s="93"/>
      <c r="L26" s="65"/>
      <c r="M26" s="86"/>
    </row>
    <row r="27" spans="1:13" ht="13.5" thickBot="1">
      <c r="A27" s="6"/>
      <c r="B27" s="15" t="s">
        <v>16</v>
      </c>
      <c r="C27" s="43"/>
      <c r="D27" s="66"/>
      <c r="E27" s="87"/>
      <c r="F27" s="66"/>
      <c r="G27" s="66"/>
      <c r="H27" s="87"/>
      <c r="I27" s="102">
        <f t="shared" si="0"/>
      </c>
      <c r="J27" s="80">
        <f t="shared" si="1"/>
      </c>
      <c r="K27" s="94"/>
      <c r="L27" s="66"/>
      <c r="M27" s="87"/>
    </row>
    <row r="28" spans="1:13" ht="13.5" thickBot="1">
      <c r="A28" s="10" t="s">
        <v>21</v>
      </c>
      <c r="B28" s="12"/>
      <c r="C28" s="44">
        <f>C29</f>
        <v>37097.449</v>
      </c>
      <c r="D28" s="67">
        <f>D29</f>
        <v>287.278</v>
      </c>
      <c r="E28" s="88">
        <f t="shared" si="2"/>
        <v>37384.727</v>
      </c>
      <c r="F28" s="67">
        <f>F29</f>
        <v>26276.462</v>
      </c>
      <c r="G28" s="67">
        <f>G29</f>
        <v>104.107</v>
      </c>
      <c r="H28" s="88">
        <f t="shared" si="3"/>
        <v>26380.569</v>
      </c>
      <c r="I28" s="103">
        <f t="shared" si="0"/>
        <v>0.007684368004078243</v>
      </c>
      <c r="J28" s="81">
        <f t="shared" si="1"/>
        <v>0.003946351574145349</v>
      </c>
      <c r="K28" s="91">
        <f>K29</f>
        <v>10820.987000000001</v>
      </c>
      <c r="L28" s="67">
        <f>L29</f>
        <v>183.17100000000002</v>
      </c>
      <c r="M28" s="88">
        <f t="shared" si="4"/>
        <v>11004.158000000001</v>
      </c>
    </row>
    <row r="29" spans="1:13" ht="13.5" thickBot="1">
      <c r="A29" s="10"/>
      <c r="B29" s="12" t="s">
        <v>22</v>
      </c>
      <c r="C29" s="45">
        <v>37097.449</v>
      </c>
      <c r="D29" s="68">
        <v>287.278</v>
      </c>
      <c r="E29" s="89">
        <f t="shared" si="2"/>
        <v>37384.727</v>
      </c>
      <c r="F29" s="68">
        <v>26276.462</v>
      </c>
      <c r="G29" s="68">
        <v>104.107</v>
      </c>
      <c r="H29" s="89">
        <f t="shared" si="3"/>
        <v>26380.569</v>
      </c>
      <c r="I29" s="104">
        <f t="shared" si="0"/>
        <v>0.007684368004078243</v>
      </c>
      <c r="J29" s="82">
        <f t="shared" si="1"/>
        <v>0.003946351574145349</v>
      </c>
      <c r="K29" s="95">
        <f>C29-F29</f>
        <v>10820.987000000001</v>
      </c>
      <c r="L29" s="68">
        <f>D29-G29</f>
        <v>183.17100000000002</v>
      </c>
      <c r="M29" s="89">
        <f t="shared" si="4"/>
        <v>11004.158000000001</v>
      </c>
    </row>
    <row r="30" spans="1:13" ht="13.5" thickBot="1">
      <c r="A30" s="8" t="s">
        <v>17</v>
      </c>
      <c r="B30" s="9"/>
      <c r="C30" s="44">
        <f>SUM(C31:C35)</f>
        <v>21672.854</v>
      </c>
      <c r="D30" s="67">
        <f>SUM(D31:D35)</f>
        <v>1680.04</v>
      </c>
      <c r="E30" s="88">
        <f t="shared" si="2"/>
        <v>23352.894</v>
      </c>
      <c r="F30" s="67">
        <f>SUM(F31:F35)</f>
        <v>14628.865</v>
      </c>
      <c r="G30" s="67">
        <f>SUM(G31:G35)</f>
        <v>1102.0649999999998</v>
      </c>
      <c r="H30" s="88">
        <f t="shared" si="3"/>
        <v>15730.93</v>
      </c>
      <c r="I30" s="103">
        <f t="shared" si="0"/>
        <v>0.07194140477835423</v>
      </c>
      <c r="J30" s="81">
        <f t="shared" si="1"/>
        <v>0.07005720577232241</v>
      </c>
      <c r="K30" s="91">
        <f>SUM(K31:K35)</f>
        <v>7043.989</v>
      </c>
      <c r="L30" s="67">
        <f>SUM(L31:L35)</f>
        <v>577.975</v>
      </c>
      <c r="M30" s="88">
        <f t="shared" si="4"/>
        <v>7621.964</v>
      </c>
    </row>
    <row r="31" spans="1:13" ht="12.75">
      <c r="A31" s="9"/>
      <c r="B31" s="14" t="s">
        <v>18</v>
      </c>
      <c r="C31" s="41">
        <v>2014.15</v>
      </c>
      <c r="D31" s="64">
        <v>1043.665</v>
      </c>
      <c r="E31" s="85">
        <f t="shared" si="2"/>
        <v>3057.815</v>
      </c>
      <c r="F31" s="64">
        <v>1260.289</v>
      </c>
      <c r="G31" s="64">
        <v>1030.965</v>
      </c>
      <c r="H31" s="85">
        <f t="shared" si="3"/>
        <v>2291.254</v>
      </c>
      <c r="I31" s="100">
        <f t="shared" si="0"/>
        <v>0.3413107071552726</v>
      </c>
      <c r="J31" s="78">
        <f t="shared" si="1"/>
        <v>0.4499566612867888</v>
      </c>
      <c r="K31" s="92">
        <f aca="true" t="shared" si="6" ref="K31:L36">C31-F31</f>
        <v>753.8610000000001</v>
      </c>
      <c r="L31" s="64">
        <f t="shared" si="6"/>
        <v>12.700000000000045</v>
      </c>
      <c r="M31" s="85">
        <f t="shared" si="4"/>
        <v>766.5610000000001</v>
      </c>
    </row>
    <row r="32" spans="1:13" ht="12.75">
      <c r="A32" s="6"/>
      <c r="B32" s="22" t="s">
        <v>23</v>
      </c>
      <c r="C32" s="42">
        <v>16529.884</v>
      </c>
      <c r="D32" s="65">
        <v>325.895</v>
      </c>
      <c r="E32" s="86">
        <f t="shared" si="2"/>
        <v>16855.779</v>
      </c>
      <c r="F32" s="65">
        <v>13368.576</v>
      </c>
      <c r="G32" s="65">
        <v>71.1</v>
      </c>
      <c r="H32" s="86">
        <f t="shared" si="3"/>
        <v>13439.676</v>
      </c>
      <c r="I32" s="101">
        <f t="shared" si="0"/>
        <v>0.019334318514736104</v>
      </c>
      <c r="J32" s="79">
        <f t="shared" si="1"/>
        <v>0.005290306105593617</v>
      </c>
      <c r="K32" s="93">
        <f t="shared" si="6"/>
        <v>3161.307999999999</v>
      </c>
      <c r="L32" s="65">
        <f t="shared" si="6"/>
        <v>254.795</v>
      </c>
      <c r="M32" s="86">
        <f t="shared" si="4"/>
        <v>3416.102999999999</v>
      </c>
    </row>
    <row r="33" spans="1:13" ht="12.75">
      <c r="A33" s="6"/>
      <c r="B33" s="22" t="s">
        <v>27</v>
      </c>
      <c r="C33" s="42">
        <v>682.363</v>
      </c>
      <c r="D33" s="65">
        <v>0.6</v>
      </c>
      <c r="E33" s="86">
        <f t="shared" si="2"/>
        <v>682.9630000000001</v>
      </c>
      <c r="F33" s="65"/>
      <c r="G33" s="65"/>
      <c r="H33" s="86"/>
      <c r="I33" s="101">
        <f t="shared" si="0"/>
        <v>0.0008785248981277169</v>
      </c>
      <c r="J33" s="79">
        <f t="shared" si="1"/>
      </c>
      <c r="K33" s="93">
        <f t="shared" si="6"/>
        <v>682.363</v>
      </c>
      <c r="L33" s="65">
        <f t="shared" si="6"/>
        <v>0.6</v>
      </c>
      <c r="M33" s="86">
        <f t="shared" si="4"/>
        <v>682.9630000000001</v>
      </c>
    </row>
    <row r="34" spans="1:13" ht="12.75">
      <c r="A34" s="6"/>
      <c r="B34" s="25" t="s">
        <v>26</v>
      </c>
      <c r="C34" s="46">
        <v>2446.457</v>
      </c>
      <c r="D34" s="69">
        <v>309.88</v>
      </c>
      <c r="E34" s="90">
        <f t="shared" si="2"/>
        <v>2756.337</v>
      </c>
      <c r="F34" s="69"/>
      <c r="G34" s="69"/>
      <c r="H34" s="90"/>
      <c r="I34" s="105">
        <f t="shared" si="0"/>
        <v>0.11242456927436667</v>
      </c>
      <c r="J34" s="83">
        <f t="shared" si="1"/>
      </c>
      <c r="K34" s="96">
        <f t="shared" si="6"/>
        <v>2446.457</v>
      </c>
      <c r="L34" s="69">
        <f t="shared" si="6"/>
        <v>309.88</v>
      </c>
      <c r="M34" s="90">
        <f t="shared" si="4"/>
        <v>2756.337</v>
      </c>
    </row>
    <row r="35" spans="1:13" ht="13.5" thickBot="1">
      <c r="A35" s="6"/>
      <c r="B35" s="15" t="s">
        <v>19</v>
      </c>
      <c r="C35" s="43"/>
      <c r="D35" s="66"/>
      <c r="E35" s="87"/>
      <c r="F35" s="66"/>
      <c r="G35" s="66"/>
      <c r="H35" s="87"/>
      <c r="I35" s="102">
        <f t="shared" si="0"/>
      </c>
      <c r="J35" s="80">
        <f t="shared" si="1"/>
      </c>
      <c r="K35" s="94"/>
      <c r="L35" s="66"/>
      <c r="M35" s="87"/>
    </row>
    <row r="36" spans="1:13" ht="13.5" thickBot="1">
      <c r="A36" s="10" t="s">
        <v>20</v>
      </c>
      <c r="B36" s="11"/>
      <c r="C36" s="44">
        <v>9043.168</v>
      </c>
      <c r="D36" s="67">
        <v>20.328</v>
      </c>
      <c r="E36" s="88">
        <f t="shared" si="2"/>
        <v>9063.496</v>
      </c>
      <c r="F36" s="67"/>
      <c r="G36" s="67"/>
      <c r="H36" s="88"/>
      <c r="I36" s="103">
        <f t="shared" si="0"/>
        <v>0.002242843158975301</v>
      </c>
      <c r="J36" s="81">
        <f t="shared" si="1"/>
      </c>
      <c r="K36" s="91">
        <f t="shared" si="6"/>
        <v>9043.168</v>
      </c>
      <c r="L36" s="67">
        <f t="shared" si="6"/>
        <v>20.328</v>
      </c>
      <c r="M36" s="88">
        <f t="shared" si="4"/>
        <v>9063.496</v>
      </c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fitToHeight="0"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C12:D12 F12:I12 C30:D30" formulaRange="1"/>
    <ignoredError sqref="E12" formula="1" formulaRange="1"/>
    <ignoredError sqref="E9:E11 E13 E18:E22 K18:L22 E30 E28:E29 K30:L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13" width="11.140625" style="0" customWidth="1"/>
  </cols>
  <sheetData>
    <row r="1" s="124" customFormat="1" ht="15.75">
      <c r="A1" s="125" t="s">
        <v>61</v>
      </c>
    </row>
    <row r="2" ht="12.75">
      <c r="A2" t="s">
        <v>69</v>
      </c>
    </row>
    <row r="4" spans="1:3" ht="12.75">
      <c r="A4" s="126" t="s">
        <v>72</v>
      </c>
      <c r="C4" s="13"/>
    </row>
    <row r="5" spans="1:3" ht="12.75">
      <c r="A5" s="134" t="s">
        <v>68</v>
      </c>
      <c r="C5" s="13"/>
    </row>
    <row r="6" spans="1:3" ht="12.75">
      <c r="A6" s="13" t="s">
        <v>54</v>
      </c>
      <c r="C6" s="13"/>
    </row>
    <row r="7" spans="1:3" ht="13.5" thickBot="1">
      <c r="A7" s="134"/>
      <c r="C7" s="13"/>
    </row>
    <row r="8" spans="1:13" s="3" customFormat="1" ht="48.75" thickBot="1">
      <c r="A8" s="128" t="s">
        <v>40</v>
      </c>
      <c r="B8" s="129"/>
      <c r="C8" s="131" t="s">
        <v>45</v>
      </c>
      <c r="D8" s="131" t="s">
        <v>48</v>
      </c>
      <c r="E8" s="132" t="s">
        <v>42</v>
      </c>
      <c r="F8" s="131" t="s">
        <v>46</v>
      </c>
      <c r="G8" s="131" t="s">
        <v>49</v>
      </c>
      <c r="H8" s="132" t="s">
        <v>43</v>
      </c>
      <c r="I8" s="130" t="s">
        <v>50</v>
      </c>
      <c r="J8" s="133" t="s">
        <v>51</v>
      </c>
      <c r="K8" s="130" t="s">
        <v>52</v>
      </c>
      <c r="L8" s="131" t="s">
        <v>53</v>
      </c>
      <c r="M8" s="132" t="s">
        <v>44</v>
      </c>
    </row>
    <row r="9" spans="1:13" ht="13.5" thickBot="1">
      <c r="A9" s="77" t="s">
        <v>41</v>
      </c>
      <c r="B9" s="5"/>
      <c r="C9" s="47">
        <f>SUM(C10:C12,C16:C18,C21,C28,C30,C36)</f>
        <v>1598531.05</v>
      </c>
      <c r="D9" s="47">
        <f>SUM(D10:D12,D16:D18,D21,D28,D30,D36)</f>
        <v>30270.710000000006</v>
      </c>
      <c r="E9" s="84">
        <f>SUM(C9:D9)</f>
        <v>1628801.76</v>
      </c>
      <c r="F9" s="47">
        <f>SUM(F10:F12,F16:F18,F21,F28,F30,F36)</f>
        <v>1278182.08</v>
      </c>
      <c r="G9" s="47">
        <f>SUM(G10:G12,G16:G18,G21,G28,G30,G36)</f>
        <v>11630.82</v>
      </c>
      <c r="H9" s="84">
        <f>SUM(F9:G9)</f>
        <v>1289812.9000000001</v>
      </c>
      <c r="I9" s="99">
        <f>IF(E9=0,"",D9/E9)</f>
        <v>0.018584649613836372</v>
      </c>
      <c r="J9" s="40">
        <f>IF(H9=0,"",G9/H9)</f>
        <v>0.009017447414272255</v>
      </c>
      <c r="K9" s="97">
        <f>SUM(K10:K12,K16:K18,K21,K28,K30,K36)</f>
        <v>320348.97</v>
      </c>
      <c r="L9" s="98">
        <f>SUM(L10:L12,L16:L18,L21,L28,L30,L36)</f>
        <v>18639.89</v>
      </c>
      <c r="M9" s="84">
        <f>SUM(K9:L9)</f>
        <v>338988.86</v>
      </c>
    </row>
    <row r="10" spans="1:13" ht="12.75">
      <c r="A10" s="16" t="s">
        <v>0</v>
      </c>
      <c r="B10" s="17"/>
      <c r="C10" s="41">
        <v>303226.614</v>
      </c>
      <c r="D10" s="64">
        <v>3234.81</v>
      </c>
      <c r="E10" s="85">
        <f>SUM(C10:D10)</f>
        <v>306461.424</v>
      </c>
      <c r="F10" s="64">
        <v>255558.142</v>
      </c>
      <c r="G10" s="64">
        <v>816.566</v>
      </c>
      <c r="H10" s="85">
        <f>SUM(F10:G10)</f>
        <v>256374.70799999998</v>
      </c>
      <c r="I10" s="100">
        <f aca="true" t="shared" si="0" ref="I10:I36">IF(E10=0,"",D10/E10)</f>
        <v>0.010555357858025223</v>
      </c>
      <c r="J10" s="78">
        <f aca="true" t="shared" si="1" ref="J10:J36">IF(H10=0,"",G10/H10)</f>
        <v>0.003185048971367332</v>
      </c>
      <c r="K10" s="92">
        <v>47668.472</v>
      </c>
      <c r="L10" s="64">
        <v>2418.244</v>
      </c>
      <c r="M10" s="85">
        <f>SUM(K10:L10)</f>
        <v>50086.716</v>
      </c>
    </row>
    <row r="11" spans="1:13" ht="12.75">
      <c r="A11" s="18" t="s">
        <v>1</v>
      </c>
      <c r="B11" s="19"/>
      <c r="C11" s="42">
        <v>924300.31</v>
      </c>
      <c r="D11" s="65">
        <v>15733.02</v>
      </c>
      <c r="E11" s="86">
        <f>SUM(C11:D11)</f>
        <v>940033.3300000001</v>
      </c>
      <c r="F11" s="65">
        <v>811676.776</v>
      </c>
      <c r="G11" s="65">
        <v>5602.481</v>
      </c>
      <c r="H11" s="86">
        <f>SUM(F11:G11)</f>
        <v>817279.257</v>
      </c>
      <c r="I11" s="101">
        <f t="shared" si="0"/>
        <v>0.016736661879850578</v>
      </c>
      <c r="J11" s="79">
        <f t="shared" si="1"/>
        <v>0.006855038778991059</v>
      </c>
      <c r="K11" s="93">
        <v>112623.534</v>
      </c>
      <c r="L11" s="65">
        <v>10130.539</v>
      </c>
      <c r="M11" s="86">
        <f>SUM(K11:L11)</f>
        <v>122754.073</v>
      </c>
    </row>
    <row r="12" spans="1:13" ht="13.5" thickBot="1">
      <c r="A12" s="20" t="s">
        <v>2</v>
      </c>
      <c r="B12" s="21"/>
      <c r="C12" s="43"/>
      <c r="D12" s="66"/>
      <c r="E12" s="87"/>
      <c r="F12" s="66"/>
      <c r="G12" s="66"/>
      <c r="H12" s="87"/>
      <c r="I12" s="102">
        <f t="shared" si="0"/>
      </c>
      <c r="J12" s="80">
        <f t="shared" si="1"/>
      </c>
      <c r="K12" s="94"/>
      <c r="L12" s="66"/>
      <c r="M12" s="87"/>
    </row>
    <row r="13" spans="1:13" ht="12.75">
      <c r="A13" s="6"/>
      <c r="B13" s="14" t="s">
        <v>3</v>
      </c>
      <c r="C13" s="41"/>
      <c r="D13" s="64"/>
      <c r="E13" s="85"/>
      <c r="F13" s="64"/>
      <c r="G13" s="64"/>
      <c r="H13" s="85"/>
      <c r="I13" s="100">
        <f t="shared" si="0"/>
      </c>
      <c r="J13" s="78">
        <f t="shared" si="1"/>
      </c>
      <c r="K13" s="92"/>
      <c r="L13" s="64"/>
      <c r="M13" s="85"/>
    </row>
    <row r="14" spans="1:13" ht="12.75">
      <c r="A14" s="6"/>
      <c r="B14" s="22" t="s">
        <v>4</v>
      </c>
      <c r="C14" s="42"/>
      <c r="D14" s="65"/>
      <c r="E14" s="86"/>
      <c r="F14" s="65"/>
      <c r="G14" s="65"/>
      <c r="H14" s="86"/>
      <c r="I14" s="101">
        <f t="shared" si="0"/>
      </c>
      <c r="J14" s="79">
        <f t="shared" si="1"/>
      </c>
      <c r="K14" s="93"/>
      <c r="L14" s="65"/>
      <c r="M14" s="86"/>
    </row>
    <row r="15" spans="1:13" ht="13.5" thickBot="1">
      <c r="A15" s="6"/>
      <c r="B15" s="15" t="s">
        <v>5</v>
      </c>
      <c r="C15" s="43"/>
      <c r="D15" s="66"/>
      <c r="E15" s="87"/>
      <c r="F15" s="66"/>
      <c r="G15" s="66"/>
      <c r="H15" s="87"/>
      <c r="I15" s="102">
        <f t="shared" si="0"/>
      </c>
      <c r="J15" s="80">
        <f t="shared" si="1"/>
      </c>
      <c r="K15" s="94"/>
      <c r="L15" s="66"/>
      <c r="M15" s="87"/>
    </row>
    <row r="16" spans="1:13" ht="12.75">
      <c r="A16" s="16" t="s">
        <v>6</v>
      </c>
      <c r="B16" s="17"/>
      <c r="C16" s="41"/>
      <c r="D16" s="64"/>
      <c r="E16" s="85"/>
      <c r="F16" s="64"/>
      <c r="G16" s="64"/>
      <c r="H16" s="85"/>
      <c r="I16" s="100">
        <f t="shared" si="0"/>
      </c>
      <c r="J16" s="78">
        <f t="shared" si="1"/>
      </c>
      <c r="K16" s="92"/>
      <c r="L16" s="64"/>
      <c r="M16" s="85"/>
    </row>
    <row r="17" spans="1:13" ht="12.75">
      <c r="A17" s="18" t="s">
        <v>7</v>
      </c>
      <c r="B17" s="19"/>
      <c r="C17" s="42">
        <v>15362.676</v>
      </c>
      <c r="D17" s="65">
        <v>26.88</v>
      </c>
      <c r="E17" s="86">
        <f>SUM(C17:D17)</f>
        <v>15389.555999999999</v>
      </c>
      <c r="F17" s="65">
        <v>14277.633</v>
      </c>
      <c r="G17" s="65"/>
      <c r="H17" s="86">
        <f>SUM(F17:G17)</f>
        <v>14277.633</v>
      </c>
      <c r="I17" s="101">
        <f t="shared" si="0"/>
        <v>0.00174663908432446</v>
      </c>
      <c r="J17" s="79">
        <f t="shared" si="1"/>
        <v>0</v>
      </c>
      <c r="K17" s="93">
        <v>1085.043</v>
      </c>
      <c r="L17" s="65">
        <v>26.88</v>
      </c>
      <c r="M17" s="86">
        <f>SUM(K17:L17)</f>
        <v>1111.923</v>
      </c>
    </row>
    <row r="18" spans="1:13" ht="13.5" thickBot="1">
      <c r="A18" s="20" t="s">
        <v>8</v>
      </c>
      <c r="B18" s="21"/>
      <c r="C18" s="43">
        <f>SUM(C19:C20)</f>
        <v>144237.278</v>
      </c>
      <c r="D18" s="66">
        <f>SUM(D19:D20)</f>
        <v>2577.542</v>
      </c>
      <c r="E18" s="87">
        <f>SUM(C18:D18)</f>
        <v>146814.81999999998</v>
      </c>
      <c r="F18" s="66"/>
      <c r="G18" s="66">
        <f>SUM(G19:G20)</f>
        <v>11.586</v>
      </c>
      <c r="H18" s="87">
        <f>SUM(F18:G18)</f>
        <v>11.586</v>
      </c>
      <c r="I18" s="102">
        <f t="shared" si="0"/>
        <v>0.017556415626160903</v>
      </c>
      <c r="J18" s="80">
        <f t="shared" si="1"/>
        <v>1</v>
      </c>
      <c r="K18" s="94">
        <f>SUM(K19:K20)</f>
        <v>144237.278</v>
      </c>
      <c r="L18" s="66">
        <f>SUM(L19:L20)</f>
        <v>2565.956</v>
      </c>
      <c r="M18" s="87">
        <f>SUM(K18:L18)</f>
        <v>146803.234</v>
      </c>
    </row>
    <row r="19" spans="1:13" ht="12.75">
      <c r="A19" s="9"/>
      <c r="B19" s="14" t="s">
        <v>9</v>
      </c>
      <c r="C19" s="41">
        <v>144237.278</v>
      </c>
      <c r="D19" s="64">
        <v>2577.542</v>
      </c>
      <c r="E19" s="85">
        <f>SUM(C19:D19)</f>
        <v>146814.81999999998</v>
      </c>
      <c r="F19" s="64"/>
      <c r="G19" s="64">
        <v>11.586</v>
      </c>
      <c r="H19" s="85">
        <f>SUM(F19:G19)</f>
        <v>11.586</v>
      </c>
      <c r="I19" s="100">
        <f t="shared" si="0"/>
        <v>0.017556415626160903</v>
      </c>
      <c r="J19" s="78">
        <f t="shared" si="1"/>
        <v>1</v>
      </c>
      <c r="K19" s="92">
        <v>144237.278</v>
      </c>
      <c r="L19" s="64">
        <v>2565.956</v>
      </c>
      <c r="M19" s="85">
        <f>SUM(K19:L19)</f>
        <v>146803.234</v>
      </c>
    </row>
    <row r="20" spans="1:13" ht="13.5" thickBot="1">
      <c r="A20" s="7"/>
      <c r="B20" s="15" t="s">
        <v>28</v>
      </c>
      <c r="C20" s="43"/>
      <c r="D20" s="66"/>
      <c r="E20" s="87"/>
      <c r="F20" s="66"/>
      <c r="G20" s="66"/>
      <c r="H20" s="87"/>
      <c r="I20" s="102">
        <f t="shared" si="0"/>
      </c>
      <c r="J20" s="80">
        <f t="shared" si="1"/>
      </c>
      <c r="K20" s="94"/>
      <c r="L20" s="66"/>
      <c r="M20" s="87"/>
    </row>
    <row r="21" spans="1:13" ht="13.5" thickBot="1">
      <c r="A21" s="10" t="s">
        <v>10</v>
      </c>
      <c r="B21" s="11"/>
      <c r="C21" s="44">
        <f>SUM(C22:C27)</f>
        <v>211404.172</v>
      </c>
      <c r="D21" s="67">
        <f>SUM(D22:D27)</f>
        <v>8668.458</v>
      </c>
      <c r="E21" s="88">
        <f>SUM(C21:D21)</f>
        <v>220072.63</v>
      </c>
      <c r="F21" s="67">
        <f>SUM(F22:F27)</f>
        <v>196669.52899999998</v>
      </c>
      <c r="G21" s="67">
        <f>SUM(G22:G27)</f>
        <v>5200.187</v>
      </c>
      <c r="H21" s="88">
        <f>SUM(F21:G21)</f>
        <v>201869.716</v>
      </c>
      <c r="I21" s="103">
        <f t="shared" si="0"/>
        <v>0.039389078051187014</v>
      </c>
      <c r="J21" s="81">
        <f t="shared" si="1"/>
        <v>0.0257601145087062</v>
      </c>
      <c r="K21" s="91">
        <f>SUM(K22:K27)</f>
        <v>14734.643</v>
      </c>
      <c r="L21" s="67">
        <f>SUM(L22:L27)</f>
        <v>3468.2709999999997</v>
      </c>
      <c r="M21" s="88">
        <f>SUM(K21:L21)</f>
        <v>18202.914</v>
      </c>
    </row>
    <row r="22" spans="1:13" ht="12.75">
      <c r="A22" s="6"/>
      <c r="B22" s="14" t="s">
        <v>11</v>
      </c>
      <c r="C22" s="41">
        <v>74486.006</v>
      </c>
      <c r="D22" s="64">
        <v>869.784</v>
      </c>
      <c r="E22" s="85">
        <f>SUM(C22:D22)</f>
        <v>75355.79</v>
      </c>
      <c r="F22" s="64">
        <v>74166.832</v>
      </c>
      <c r="G22" s="64">
        <v>621.865</v>
      </c>
      <c r="H22" s="85">
        <f>SUM(F22:G22)</f>
        <v>74788.697</v>
      </c>
      <c r="I22" s="100">
        <f t="shared" si="0"/>
        <v>0.011542364561502176</v>
      </c>
      <c r="J22" s="78">
        <f t="shared" si="1"/>
        <v>0.008314959679000693</v>
      </c>
      <c r="K22" s="92">
        <v>319.174</v>
      </c>
      <c r="L22" s="64">
        <v>247.919</v>
      </c>
      <c r="M22" s="85">
        <f>SUM(K22:L22)</f>
        <v>567.093</v>
      </c>
    </row>
    <row r="23" spans="1:13" ht="12.75">
      <c r="A23" s="6"/>
      <c r="B23" s="22" t="s">
        <v>12</v>
      </c>
      <c r="C23" s="42">
        <v>109375.985</v>
      </c>
      <c r="D23" s="65">
        <v>2792.699</v>
      </c>
      <c r="E23" s="86">
        <f>SUM(C23:D23)</f>
        <v>112168.684</v>
      </c>
      <c r="F23" s="65">
        <v>100761.386</v>
      </c>
      <c r="G23" s="65">
        <v>1771.291</v>
      </c>
      <c r="H23" s="86">
        <f>SUM(F23:G23)</f>
        <v>102532.677</v>
      </c>
      <c r="I23" s="101">
        <f t="shared" si="0"/>
        <v>0.02489731447682849</v>
      </c>
      <c r="J23" s="79">
        <f t="shared" si="1"/>
        <v>0.017275380413602194</v>
      </c>
      <c r="K23" s="93">
        <v>8614.599</v>
      </c>
      <c r="L23" s="65">
        <v>1021.408</v>
      </c>
      <c r="M23" s="86">
        <f>SUM(K23:L23)</f>
        <v>9636.007</v>
      </c>
    </row>
    <row r="24" spans="1:13" ht="12.75">
      <c r="A24" s="6"/>
      <c r="B24" s="22" t="s">
        <v>13</v>
      </c>
      <c r="C24" s="42"/>
      <c r="D24" s="65"/>
      <c r="E24" s="86"/>
      <c r="F24" s="65"/>
      <c r="G24" s="65"/>
      <c r="H24" s="86"/>
      <c r="I24" s="101">
        <f t="shared" si="0"/>
      </c>
      <c r="J24" s="79">
        <f t="shared" si="1"/>
      </c>
      <c r="K24" s="93">
        <f>C24-F24</f>
        <v>0</v>
      </c>
      <c r="L24" s="65"/>
      <c r="M24" s="86"/>
    </row>
    <row r="25" spans="1:13" ht="12.75">
      <c r="A25" s="6"/>
      <c r="B25" s="22" t="s">
        <v>14</v>
      </c>
      <c r="C25" s="42">
        <v>27542.181</v>
      </c>
      <c r="D25" s="65">
        <v>5005.975</v>
      </c>
      <c r="E25" s="86">
        <f>SUM(C25:D25)</f>
        <v>32548.156000000003</v>
      </c>
      <c r="F25" s="65">
        <v>21741.311</v>
      </c>
      <c r="G25" s="65">
        <v>2807.031</v>
      </c>
      <c r="H25" s="86">
        <f>SUM(F25:G25)</f>
        <v>24548.342</v>
      </c>
      <c r="I25" s="101">
        <f t="shared" si="0"/>
        <v>0.15380210786749332</v>
      </c>
      <c r="J25" s="79">
        <f t="shared" si="1"/>
        <v>0.11434707077162277</v>
      </c>
      <c r="K25" s="93">
        <v>5800.87</v>
      </c>
      <c r="L25" s="65">
        <v>2198.944</v>
      </c>
      <c r="M25" s="86">
        <f>SUM(K25:L25)</f>
        <v>7999.814</v>
      </c>
    </row>
    <row r="26" spans="1:13" ht="12.75">
      <c r="A26" s="6"/>
      <c r="B26" s="22" t="s">
        <v>15</v>
      </c>
      <c r="C26" s="42"/>
      <c r="D26" s="65"/>
      <c r="E26" s="86"/>
      <c r="F26" s="65"/>
      <c r="G26" s="65"/>
      <c r="H26" s="86"/>
      <c r="I26" s="101">
        <f t="shared" si="0"/>
      </c>
      <c r="J26" s="79">
        <f t="shared" si="1"/>
      </c>
      <c r="K26" s="93"/>
      <c r="L26" s="65"/>
      <c r="M26" s="86"/>
    </row>
    <row r="27" spans="1:13" ht="13.5" thickBot="1">
      <c r="A27" s="6"/>
      <c r="B27" s="15" t="s">
        <v>16</v>
      </c>
      <c r="C27" s="43"/>
      <c r="D27" s="66"/>
      <c r="E27" s="87"/>
      <c r="F27" s="66"/>
      <c r="G27" s="66"/>
      <c r="H27" s="87"/>
      <c r="I27" s="102">
        <f t="shared" si="0"/>
      </c>
      <c r="J27" s="80">
        <f t="shared" si="1"/>
      </c>
      <c r="K27" s="94"/>
      <c r="L27" s="66"/>
      <c r="M27" s="87"/>
    </row>
    <row r="28" spans="1:13" ht="13.5" thickBot="1">
      <c r="A28" s="10" t="s">
        <v>21</v>
      </c>
      <c r="B28" s="12"/>
      <c r="C28" s="44"/>
      <c r="D28" s="67"/>
      <c r="E28" s="88"/>
      <c r="F28" s="67"/>
      <c r="G28" s="67"/>
      <c r="H28" s="88"/>
      <c r="I28" s="103">
        <f t="shared" si="0"/>
      </c>
      <c r="J28" s="81">
        <f t="shared" si="1"/>
      </c>
      <c r="K28" s="91"/>
      <c r="L28" s="67"/>
      <c r="M28" s="88"/>
    </row>
    <row r="29" spans="1:13" ht="13.5" thickBot="1">
      <c r="A29" s="10"/>
      <c r="B29" s="12" t="s">
        <v>22</v>
      </c>
      <c r="C29" s="45"/>
      <c r="D29" s="68"/>
      <c r="E29" s="89"/>
      <c r="F29" s="68"/>
      <c r="G29" s="68"/>
      <c r="H29" s="89"/>
      <c r="I29" s="104">
        <f t="shared" si="0"/>
      </c>
      <c r="J29" s="82">
        <f t="shared" si="1"/>
      </c>
      <c r="K29" s="95"/>
      <c r="L29" s="68"/>
      <c r="M29" s="89"/>
    </row>
    <row r="30" spans="1:13" ht="13.5" thickBot="1">
      <c r="A30" s="8" t="s">
        <v>17</v>
      </c>
      <c r="B30" s="9"/>
      <c r="C30" s="44"/>
      <c r="D30" s="67">
        <v>30</v>
      </c>
      <c r="E30" s="88"/>
      <c r="F30" s="67"/>
      <c r="G30" s="67"/>
      <c r="H30" s="88"/>
      <c r="I30" s="103">
        <f t="shared" si="0"/>
      </c>
      <c r="J30" s="81">
        <f t="shared" si="1"/>
      </c>
      <c r="K30" s="91"/>
      <c r="L30" s="67">
        <v>30</v>
      </c>
      <c r="M30" s="88"/>
    </row>
    <row r="31" spans="1:13" ht="12.75">
      <c r="A31" s="9"/>
      <c r="B31" s="14" t="s">
        <v>18</v>
      </c>
      <c r="C31" s="41"/>
      <c r="D31" s="64"/>
      <c r="E31" s="85"/>
      <c r="F31" s="64"/>
      <c r="G31" s="64"/>
      <c r="H31" s="85"/>
      <c r="I31" s="100">
        <f t="shared" si="0"/>
      </c>
      <c r="J31" s="78">
        <f t="shared" si="1"/>
      </c>
      <c r="K31" s="92"/>
      <c r="L31" s="64"/>
      <c r="M31" s="85"/>
    </row>
    <row r="32" spans="1:13" ht="12.75">
      <c r="A32" s="6"/>
      <c r="B32" s="22" t="s">
        <v>23</v>
      </c>
      <c r="C32" s="42"/>
      <c r="D32" s="65"/>
      <c r="E32" s="86"/>
      <c r="F32" s="65"/>
      <c r="G32" s="65"/>
      <c r="H32" s="86"/>
      <c r="I32" s="101">
        <f t="shared" si="0"/>
      </c>
      <c r="J32" s="79">
        <f t="shared" si="1"/>
      </c>
      <c r="K32" s="93"/>
      <c r="L32" s="65"/>
      <c r="M32" s="86"/>
    </row>
    <row r="33" spans="1:13" ht="12.75">
      <c r="A33" s="6"/>
      <c r="B33" s="22" t="s">
        <v>27</v>
      </c>
      <c r="C33" s="42"/>
      <c r="D33" s="65"/>
      <c r="E33" s="86"/>
      <c r="F33" s="65"/>
      <c r="G33" s="65"/>
      <c r="H33" s="86"/>
      <c r="I33" s="101">
        <f t="shared" si="0"/>
      </c>
      <c r="J33" s="79">
        <f t="shared" si="1"/>
      </c>
      <c r="K33" s="93"/>
      <c r="L33" s="65"/>
      <c r="M33" s="86"/>
    </row>
    <row r="34" spans="1:13" ht="12.75">
      <c r="A34" s="6"/>
      <c r="B34" s="25" t="s">
        <v>26</v>
      </c>
      <c r="C34" s="46"/>
      <c r="D34" s="69"/>
      <c r="E34" s="90"/>
      <c r="F34" s="69"/>
      <c r="G34" s="69"/>
      <c r="H34" s="90"/>
      <c r="I34" s="105">
        <f t="shared" si="0"/>
      </c>
      <c r="J34" s="83">
        <f t="shared" si="1"/>
      </c>
      <c r="K34" s="96"/>
      <c r="L34" s="69"/>
      <c r="M34" s="90"/>
    </row>
    <row r="35" spans="1:13" ht="13.5" thickBot="1">
      <c r="A35" s="6"/>
      <c r="B35" s="15" t="s">
        <v>19</v>
      </c>
      <c r="C35" s="43"/>
      <c r="D35" s="66"/>
      <c r="E35" s="87"/>
      <c r="F35" s="66"/>
      <c r="G35" s="66"/>
      <c r="H35" s="87"/>
      <c r="I35" s="102">
        <f t="shared" si="0"/>
      </c>
      <c r="J35" s="80">
        <f t="shared" si="1"/>
      </c>
      <c r="K35" s="94"/>
      <c r="L35" s="66"/>
      <c r="M35" s="87"/>
    </row>
    <row r="36" spans="1:13" ht="13.5" thickBot="1">
      <c r="A36" s="10" t="s">
        <v>20</v>
      </c>
      <c r="B36" s="11"/>
      <c r="C36" s="44"/>
      <c r="D36" s="67"/>
      <c r="E36" s="88"/>
      <c r="F36" s="67"/>
      <c r="G36" s="67"/>
      <c r="H36" s="88"/>
      <c r="I36" s="103">
        <f t="shared" si="0"/>
      </c>
      <c r="J36" s="81">
        <f t="shared" si="1"/>
      </c>
      <c r="K36" s="91"/>
      <c r="L36" s="67"/>
      <c r="M36" s="88"/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>&amp;R&amp;"Arial,Kurzíva"Výroční zpráva o stavu a rozvoji vzdělávací soustavy v Královéhradeckém kraji  - 2004/2005</oddHeader>
  </headerFooter>
  <ignoredErrors>
    <ignoredError sqref="E21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sm637</cp:lastModifiedBy>
  <cp:lastPrinted>2006-02-15T14:23:10Z</cp:lastPrinted>
  <dcterms:created xsi:type="dcterms:W3CDTF">2002-02-22T13:03:20Z</dcterms:created>
  <dcterms:modified xsi:type="dcterms:W3CDTF">2006-02-15T14:24:00Z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-232371810</vt:i4>
  </property>
  <property fmtid="{D5CDD505-2E9C-101B-9397-08002B2CF9AE}" pid="3" name="_EmailSubject">
    <vt:lpwstr>Výroční zpráva</vt:lpwstr>
  </property>
  <property fmtid="{D5CDD505-2E9C-101B-9397-08002B2CF9AE}" pid="4" name="_AuthorEmail">
    <vt:lpwstr>iskopalova@kr-kralovehradecky.cz</vt:lpwstr>
  </property>
  <property fmtid="{D5CDD505-2E9C-101B-9397-08002B2CF9AE}" pid="5" name="_AuthorEmailDisplayName">
    <vt:lpwstr>Skopalová Iva</vt:lpwstr>
  </property>
  <property fmtid="{D5CDD505-2E9C-101B-9397-08002B2CF9AE}" pid="6" name="_PreviousAdHocReviewCycleID">
    <vt:i4>542019036</vt:i4>
  </property>
  <property fmtid="{D5CDD505-2E9C-101B-9397-08002B2CF9AE}" pid="7" name="_ReviewingToolsShownOnce">
    <vt:lpwstr/>
  </property>
</Properties>
</file>