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rozpočet'!$A$1:$R$96</definedName>
  </definedNames>
  <calcPr fullCalcOnLoad="1"/>
</workbook>
</file>

<file path=xl/sharedStrings.xml><?xml version="1.0" encoding="utf-8"?>
<sst xmlns="http://schemas.openxmlformats.org/spreadsheetml/2006/main" count="152" uniqueCount="118">
  <si>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</si>
  <si>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</si>
  <si>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</si>
  <si>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</si>
  <si>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</si>
  <si>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</si>
  <si>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</si>
  <si>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</si>
  <si>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Rozděleno:</t>
  </si>
  <si>
    <t>Rekapitulace:</t>
  </si>
  <si>
    <t>PS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</si>
  <si>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</si>
  <si>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</si>
  <si>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investiční transfery PO</t>
  </si>
  <si>
    <t>Č. org.</t>
  </si>
  <si>
    <t>nerozdělena rezerva v limitu odvětví</t>
  </si>
  <si>
    <t>celkem</t>
  </si>
  <si>
    <t>Domov na Stříbrném vrchu - Rokytnice v Orl.h.</t>
  </si>
  <si>
    <t>kapitálové výdaje - investiční transfery PO</t>
  </si>
  <si>
    <t>běžné výdaje - neinvestiční příspěvky PO</t>
  </si>
  <si>
    <t>neinvestiční transfery PO</t>
  </si>
  <si>
    <t>kapitálové výdaje - rezervy kapitálových výdajů</t>
  </si>
  <si>
    <t>ÚSP pro mentálně postiženou mládež Chotělice</t>
  </si>
  <si>
    <t>Domov důchodců Černožice</t>
  </si>
  <si>
    <t xml:space="preserve">Domov důchodců Albrechtice nad Orlicí </t>
  </si>
  <si>
    <t>položka</t>
  </si>
  <si>
    <t>Odvětví: sociálních věcí ( kap. 28)</t>
  </si>
  <si>
    <t>v tis. Kč na 1 deset. místo</t>
  </si>
  <si>
    <t>Celkem</t>
  </si>
  <si>
    <t xml:space="preserve">Nové limity: </t>
  </si>
  <si>
    <t>Kontroly:</t>
  </si>
  <si>
    <t xml:space="preserve">Zpracoval: 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</si>
  <si>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2. </t>
    </r>
    <r>
      <rPr>
        <b/>
        <i/>
        <sz val="10"/>
        <rFont val="Arial"/>
        <family val="2"/>
      </rPr>
      <t>změna rozpočtu KHK</t>
    </r>
  </si>
  <si>
    <t>Úprava</t>
  </si>
  <si>
    <t>UR</t>
  </si>
  <si>
    <t>Domov pro seniory Pilníkov</t>
  </si>
  <si>
    <t>Domov Dolní zámek Teplice nad Metují</t>
  </si>
  <si>
    <t>kapitálové výdaje</t>
  </si>
  <si>
    <t>Domov důchodců Tmavý Důl</t>
  </si>
  <si>
    <t>SV/10/603</t>
  </si>
  <si>
    <t>Výstavba a rekonstrukce Domova Dolní zámek na zvl. režim</t>
  </si>
  <si>
    <t>SV/11/605</t>
  </si>
  <si>
    <r>
      <t xml:space="preserve">změna dle usnesení Rady KHK a Zastupitelstva KHK č. </t>
    </r>
    <r>
      <rPr>
        <b/>
        <sz val="10"/>
        <rFont val="Arial"/>
        <family val="2"/>
      </rPr>
      <t xml:space="preserve">1. </t>
    </r>
    <r>
      <rPr>
        <b/>
        <i/>
        <sz val="10"/>
        <rFont val="Arial"/>
        <family val="2"/>
      </rPr>
      <t>změna rozpočtu KHK</t>
    </r>
  </si>
  <si>
    <t>SV/11/609</t>
  </si>
  <si>
    <t>Domov důchodců Hradec Králové</t>
  </si>
  <si>
    <t>SV/11/614</t>
  </si>
  <si>
    <t>SV/11/617</t>
  </si>
  <si>
    <t>SV/11/618</t>
  </si>
  <si>
    <t>Nátěr a oprava střechy a žlabů</t>
  </si>
  <si>
    <t>III. uvolnění - zapojení nedočerp. fin. prostř. k 31.12.11 do r. 2012, ZK/25/1801/2012 z 26.1.2012</t>
  </si>
  <si>
    <t>Zastupitelstvo 1.12.2011, ZK/24/1715/2011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</si>
  <si>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5.1.12 Zastupitelstva konaného dne 26.1.11 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</si>
  <si>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12.3.12 Zastupitelstva konaného dne 22.3.12  </t>
    </r>
  </si>
  <si>
    <t>Rekonstrukce venkovní kanalizace</t>
  </si>
  <si>
    <t>Domov důchodců Borohrádek</t>
  </si>
  <si>
    <t>SV/12/607</t>
  </si>
  <si>
    <t>Projektová dokumentace přestavby objektu DD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</si>
  <si>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2012</t>
    </r>
    <r>
      <rPr>
        <sz val="10"/>
        <rFont val="Arial"/>
        <family val="2"/>
      </rPr>
      <t xml:space="preserve"> Zastupitelstvo 1.12.2011</t>
    </r>
    <r>
      <rPr>
        <b/>
        <sz val="10"/>
        <rFont val="Arial"/>
        <family val="2"/>
      </rPr>
      <t xml:space="preserve">
</t>
    </r>
  </si>
  <si>
    <t>SV/11/625</t>
  </si>
  <si>
    <t>Rekonstrukce střechy stávající budovy</t>
  </si>
  <si>
    <t>SV/12/605</t>
  </si>
  <si>
    <t>Pořízení serveru</t>
  </si>
  <si>
    <t>SV/12/606</t>
  </si>
  <si>
    <t>Transportní systém Roomer</t>
  </si>
  <si>
    <t>Rekonstrukce vzduchotechniky v kuchyni</t>
  </si>
  <si>
    <t>Energetické audit</t>
  </si>
  <si>
    <t>ÚSP Hořice</t>
  </si>
  <si>
    <t>SV/12/601</t>
  </si>
  <si>
    <t>Rekonstrukce evakuačních výtahů</t>
  </si>
  <si>
    <t>SV/12/602</t>
  </si>
  <si>
    <t>Rekonstrukce vodovod. řadu v kuchyni a nové části ÚSP</t>
  </si>
  <si>
    <t>SV/11/623</t>
  </si>
  <si>
    <t>Oprava fasády na hlavní budově</t>
  </si>
  <si>
    <t>SV/12/603</t>
  </si>
  <si>
    <t>SV/12/604</t>
  </si>
  <si>
    <t>Vybavení tréninkového bytu</t>
  </si>
  <si>
    <t>Vybavení terapeutické dílny</t>
  </si>
  <si>
    <t>kapitálové výdaje - budovy, haly a stavby</t>
  </si>
  <si>
    <t>Schválil: RNDr. Jan Vachata</t>
  </si>
  <si>
    <t>SV/12/608</t>
  </si>
  <si>
    <t>Kompletní oprava střechy</t>
  </si>
  <si>
    <t>SV/12/609</t>
  </si>
  <si>
    <t>běžné výdaje - opravy a udržování</t>
  </si>
  <si>
    <t>opravy a udržování</t>
  </si>
  <si>
    <t>Náhradní zdroj</t>
  </si>
  <si>
    <t>navýšení - Zastupitelstvo ze dne 26. 1. 2012</t>
  </si>
  <si>
    <t>Oplocení areálu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</si>
  <si>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 4.6.2012 Zastupitelstva konaného dne 14.6.2012</t>
    </r>
  </si>
  <si>
    <t>SV/12/610</t>
  </si>
  <si>
    <t>SV/12/611</t>
  </si>
  <si>
    <t>Oprava střechy stávající budovy</t>
  </si>
  <si>
    <t>Úprava ohřevu teplé vody a požárního větrání</t>
  </si>
  <si>
    <t>snížení - Zastupitelstvo ze dne 14. 6. 2012</t>
  </si>
  <si>
    <t>IV. snížení - Zastupitelstvo ze dne 14. 6. 2012 (materiál ek. odboru - snížení kap. výdajů odvětví soc. věci)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</si>
  <si>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3.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</si>
  <si>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2. 7. 2012   </t>
    </r>
  </si>
  <si>
    <t>VI. úprava - navýšení nerozdělené rezervy v rámci schváleného limitu, Rada ze dne 2. 7. 2012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</si>
  <si>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13.8.2012 Zastupitelstva konaného dne 6. 9. 2012   </t>
    </r>
  </si>
  <si>
    <t>SV/12/613</t>
  </si>
  <si>
    <t>Rekonstrukce vodovodního řadu v areálu DD</t>
  </si>
  <si>
    <t>Domov důchodců Dvůr Králové nad Labem</t>
  </si>
  <si>
    <t>SV/12/614</t>
  </si>
  <si>
    <t>Rekonstrukce vodovodních rozvodů</t>
  </si>
  <si>
    <t>SV/12/612</t>
  </si>
  <si>
    <t>Oprava balkónů a terasy - Hospodářský objekt</t>
  </si>
  <si>
    <t>Domov V Podzámčí Chlumec nad Cidlinou</t>
  </si>
  <si>
    <t>VII. úprava - snížení nerozdělené rezervy v rámci schváleného limitu, Zastupitelstvo ze dne 6. 9. 2012</t>
  </si>
  <si>
    <t>navýšení - Zastupitelstvo ze dne 6. 9. 2012</t>
  </si>
  <si>
    <t>II. úprava - navýšení - převod nedočerp. fin. prostř. k 31.12.11 do r. 2012, ZK/25/1801/2012  z 26.1.2012</t>
  </si>
  <si>
    <t>V. navýšení - Zastupitelstvo ze dne 14. 6. 2012 (materiál ek. odboru - zapojení HV)</t>
  </si>
  <si>
    <t>VIII. navýšení - Zastupitelstvo ze dne 6. 9. 2012</t>
  </si>
  <si>
    <t>PD zateplení a výměny výplní otvorů bytovky</t>
  </si>
  <si>
    <t>SV/12/615</t>
  </si>
  <si>
    <t>Kapitola 50 - Fond rozvoje a reprodukce Královéhradeckého kraje rok 2012 - sumář -  4. zm. rozpočtu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</si>
  <si>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8.10.2012</t>
    </r>
  </si>
  <si>
    <r>
      <t xml:space="preserve">změna dle usnesení Rady KHK a Zastupitelstva KHK č.                                            </t>
    </r>
    <r>
      <rPr>
        <b/>
        <sz val="10"/>
        <rFont val="Arial"/>
        <family val="2"/>
      </rPr>
      <t>4. změna rozpočtu KHK</t>
    </r>
  </si>
  <si>
    <t>ostatní služby</t>
  </si>
  <si>
    <t>Bc. Michal Žehan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</si>
</sst>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51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0" fillId="0" borderId="8" applyAlignment="0">
      <protection/>
    </xf>
    <xf numFmtId="0" fontId="45" fillId="0" borderId="0" applyNumberFormat="0" applyFill="0" applyBorder="0" applyAlignment="0" applyProtection="0"/>
    <xf numFmtId="0" fontId="46" fillId="25" borderId="9" applyNumberFormat="0" applyAlignment="0" applyProtection="0"/>
    <xf numFmtId="0" fontId="47" fillId="26" borderId="9" applyNumberFormat="0" applyAlignment="0" applyProtection="0"/>
    <xf numFmtId="0" fontId="48" fillId="26" borderId="10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5" fillId="0" borderId="14" xfId="0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0" fillId="0" borderId="15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4" fontId="0" fillId="0" borderId="17" xfId="0" applyNumberFormat="1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4" fontId="0" fillId="0" borderId="27" xfId="0" applyNumberFormat="1" applyFont="1" applyBorder="1" applyAlignment="1">
      <alignment horizontal="left"/>
    </xf>
    <xf numFmtId="164" fontId="7" fillId="0" borderId="28" xfId="0" applyNumberFormat="1" applyFont="1" applyBorder="1" applyAlignment="1">
      <alignment horizontal="right"/>
    </xf>
    <xf numFmtId="164" fontId="0" fillId="33" borderId="29" xfId="0" applyNumberFormat="1" applyFont="1" applyFill="1" applyBorder="1" applyAlignment="1">
      <alignment horizontal="right"/>
    </xf>
    <xf numFmtId="164" fontId="0" fillId="33" borderId="30" xfId="0" applyNumberFormat="1" applyFont="1" applyFill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left"/>
    </xf>
    <xf numFmtId="164" fontId="0" fillId="0" borderId="22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left"/>
    </xf>
    <xf numFmtId="0" fontId="4" fillId="0" borderId="30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3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left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left" wrapText="1"/>
    </xf>
    <xf numFmtId="164" fontId="4" fillId="0" borderId="8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 wrapText="1"/>
    </xf>
    <xf numFmtId="4" fontId="0" fillId="0" borderId="24" xfId="0" applyNumberFormat="1" applyFont="1" applyFill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34" borderId="23" xfId="0" applyNumberFormat="1" applyFont="1" applyFill="1" applyBorder="1" applyAlignment="1">
      <alignment horizontal="right"/>
    </xf>
    <xf numFmtId="164" fontId="4" fillId="34" borderId="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3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 wrapText="1"/>
    </xf>
    <xf numFmtId="164" fontId="0" fillId="33" borderId="38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164" fontId="9" fillId="0" borderId="28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2" xfId="0" applyNumberFormat="1" applyFont="1" applyFill="1" applyBorder="1" applyAlignment="1">
      <alignment horizontal="right"/>
    </xf>
    <xf numFmtId="164" fontId="11" fillId="0" borderId="22" xfId="0" applyNumberFormat="1" applyFont="1" applyFill="1" applyBorder="1" applyAlignment="1">
      <alignment horizontal="right" wrapText="1"/>
    </xf>
    <xf numFmtId="164" fontId="11" fillId="0" borderId="24" xfId="0" applyNumberFormat="1" applyFont="1" applyFill="1" applyBorder="1" applyAlignment="1">
      <alignment horizontal="right"/>
    </xf>
    <xf numFmtId="164" fontId="7" fillId="0" borderId="39" xfId="0" applyNumberFormat="1" applyFont="1" applyBorder="1" applyAlignment="1">
      <alignment horizontal="right"/>
    </xf>
    <xf numFmtId="164" fontId="0" fillId="0" borderId="24" xfId="0" applyNumberFormat="1" applyFont="1" applyFill="1" applyBorder="1" applyAlignment="1">
      <alignment horizontal="center" vertical="center"/>
    </xf>
    <xf numFmtId="164" fontId="4" fillId="34" borderId="40" xfId="0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/>
    </xf>
    <xf numFmtId="0" fontId="0" fillId="0" borderId="8" xfId="0" applyFont="1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9" fillId="0" borderId="39" xfId="0" applyNumberFormat="1" applyFont="1" applyBorder="1" applyAlignment="1">
      <alignment horizontal="right"/>
    </xf>
    <xf numFmtId="0" fontId="0" fillId="0" borderId="42" xfId="0" applyBorder="1" applyAlignment="1">
      <alignment horizontal="left"/>
    </xf>
    <xf numFmtId="164" fontId="12" fillId="0" borderId="43" xfId="0" applyNumberFormat="1" applyFont="1" applyBorder="1" applyAlignment="1">
      <alignment horizontal="righ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44" xfId="0" applyBorder="1" applyAlignment="1">
      <alignment horizontal="left"/>
    </xf>
    <xf numFmtId="164" fontId="12" fillId="0" borderId="45" xfId="0" applyNumberFormat="1" applyFont="1" applyBorder="1" applyAlignment="1">
      <alignment horizontal="right"/>
    </xf>
    <xf numFmtId="164" fontId="8" fillId="0" borderId="43" xfId="0" applyNumberFormat="1" applyFont="1" applyBorder="1" applyAlignment="1">
      <alignment horizontal="right"/>
    </xf>
    <xf numFmtId="164" fontId="4" fillId="35" borderId="19" xfId="0" applyNumberFormat="1" applyFont="1" applyFill="1" applyBorder="1" applyAlignment="1">
      <alignment horizontal="right"/>
    </xf>
    <xf numFmtId="164" fontId="4" fillId="34" borderId="41" xfId="0" applyNumberFormat="1" applyFont="1" applyFill="1" applyBorder="1" applyAlignment="1">
      <alignment horizontal="right"/>
    </xf>
    <xf numFmtId="164" fontId="14" fillId="33" borderId="33" xfId="0" applyNumberFormat="1" applyFont="1" applyFill="1" applyBorder="1" applyAlignment="1">
      <alignment horizontal="right"/>
    </xf>
    <xf numFmtId="164" fontId="13" fillId="33" borderId="29" xfId="0" applyNumberFormat="1" applyFont="1" applyFill="1" applyBorder="1" applyAlignment="1">
      <alignment horizontal="right"/>
    </xf>
    <xf numFmtId="164" fontId="13" fillId="33" borderId="30" xfId="0" applyNumberFormat="1" applyFont="1" applyFill="1" applyBorder="1" applyAlignment="1">
      <alignment horizontal="right"/>
    </xf>
    <xf numFmtId="164" fontId="13" fillId="33" borderId="34" xfId="0" applyNumberFormat="1" applyFont="1" applyFill="1" applyBorder="1" applyAlignment="1">
      <alignment horizontal="right"/>
    </xf>
    <xf numFmtId="164" fontId="11" fillId="0" borderId="40" xfId="0" applyNumberFormat="1" applyFont="1" applyFill="1" applyBorder="1" applyAlignment="1">
      <alignment horizontal="righ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164" fontId="12" fillId="0" borderId="49" xfId="0" applyNumberFormat="1" applyFont="1" applyBorder="1" applyAlignment="1">
      <alignment horizontal="right"/>
    </xf>
    <xf numFmtId="0" fontId="4" fillId="0" borderId="26" xfId="0" applyFont="1" applyBorder="1" applyAlignment="1">
      <alignment horizontal="left"/>
    </xf>
    <xf numFmtId="164" fontId="7" fillId="0" borderId="45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11" fillId="0" borderId="52" xfId="0" applyNumberFormat="1" applyFont="1" applyFill="1" applyBorder="1" applyAlignment="1">
      <alignment horizontal="right"/>
    </xf>
    <xf numFmtId="164" fontId="0" fillId="0" borderId="42" xfId="0" applyNumberFormat="1" applyFont="1" applyBorder="1" applyAlignment="1">
      <alignment horizontal="right"/>
    </xf>
    <xf numFmtId="164" fontId="0" fillId="0" borderId="44" xfId="0" applyNumberFormat="1" applyFont="1" applyBorder="1" applyAlignment="1">
      <alignment horizontal="right"/>
    </xf>
    <xf numFmtId="164" fontId="3" fillId="0" borderId="53" xfId="0" applyNumberFormat="1" applyFont="1" applyBorder="1" applyAlignment="1">
      <alignment horizontal="right"/>
    </xf>
    <xf numFmtId="0" fontId="0" fillId="0" borderId="50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4" fillId="33" borderId="25" xfId="0" applyFont="1" applyFill="1" applyBorder="1" applyAlignment="1">
      <alignment horizontal="center" wrapText="1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164" fontId="12" fillId="0" borderId="57" xfId="0" applyNumberFormat="1" applyFont="1" applyBorder="1" applyAlignment="1">
      <alignment horizontal="right"/>
    </xf>
    <xf numFmtId="164" fontId="4" fillId="34" borderId="22" xfId="0" applyNumberFormat="1" applyFont="1" applyFill="1" applyBorder="1" applyAlignment="1">
      <alignment horizontal="right"/>
    </xf>
    <xf numFmtId="164" fontId="3" fillId="36" borderId="58" xfId="0" applyNumberFormat="1" applyFont="1" applyFill="1" applyBorder="1" applyAlignment="1">
      <alignment horizontal="right"/>
    </xf>
    <xf numFmtId="164" fontId="11" fillId="0" borderId="40" xfId="0" applyNumberFormat="1" applyFont="1" applyFill="1" applyBorder="1" applyAlignment="1">
      <alignment horizontal="right" wrapText="1"/>
    </xf>
    <xf numFmtId="164" fontId="4" fillId="35" borderId="20" xfId="0" applyNumberFormat="1" applyFont="1" applyFill="1" applyBorder="1" applyAlignment="1">
      <alignment horizontal="right"/>
    </xf>
    <xf numFmtId="0" fontId="0" fillId="0" borderId="34" xfId="0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left" wrapText="1"/>
    </xf>
    <xf numFmtId="0" fontId="0" fillId="0" borderId="59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164" fontId="0" fillId="0" borderId="60" xfId="0" applyNumberFormat="1" applyFont="1" applyBorder="1" applyAlignment="1">
      <alignment horizontal="right"/>
    </xf>
    <xf numFmtId="164" fontId="0" fillId="0" borderId="40" xfId="0" applyNumberFormat="1" applyFont="1" applyFill="1" applyBorder="1" applyAlignment="1">
      <alignment horizontal="right"/>
    </xf>
    <xf numFmtId="0" fontId="0" fillId="0" borderId="61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164" fontId="3" fillId="33" borderId="11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left" vertical="center" wrapText="1"/>
    </xf>
    <xf numFmtId="0" fontId="0" fillId="0" borderId="46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62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4" fontId="0" fillId="0" borderId="47" xfId="0" applyNumberFormat="1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164" fontId="0" fillId="0" borderId="48" xfId="0" applyNumberFormat="1" applyFont="1" applyBorder="1" applyAlignment="1">
      <alignment horizontal="right"/>
    </xf>
    <xf numFmtId="164" fontId="3" fillId="36" borderId="13" xfId="0" applyNumberFormat="1" applyFont="1" applyFill="1" applyBorder="1" applyAlignment="1">
      <alignment horizontal="right"/>
    </xf>
    <xf numFmtId="164" fontId="3" fillId="0" borderId="63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164" fontId="0" fillId="33" borderId="30" xfId="0" applyNumberFormat="1" applyFill="1" applyBorder="1" applyAlignment="1">
      <alignment horizontal="right"/>
    </xf>
    <xf numFmtId="164" fontId="0" fillId="33" borderId="34" xfId="0" applyNumberFormat="1" applyFont="1" applyFill="1" applyBorder="1" applyAlignment="1">
      <alignment horizontal="right"/>
    </xf>
    <xf numFmtId="164" fontId="0" fillId="33" borderId="38" xfId="0" applyNumberFormat="1" applyFill="1" applyBorder="1" applyAlignment="1">
      <alignment horizontal="right"/>
    </xf>
    <xf numFmtId="164" fontId="0" fillId="0" borderId="64" xfId="0" applyNumberFormat="1" applyFont="1" applyBorder="1" applyAlignment="1">
      <alignment horizontal="right"/>
    </xf>
    <xf numFmtId="164" fontId="0" fillId="0" borderId="8" xfId="0" applyNumberForma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left"/>
    </xf>
    <xf numFmtId="0" fontId="6" fillId="0" borderId="66" xfId="0" applyFont="1" applyFill="1" applyBorder="1" applyAlignment="1">
      <alignment horizontal="left"/>
    </xf>
    <xf numFmtId="4" fontId="0" fillId="0" borderId="66" xfId="0" applyNumberFormat="1" applyFont="1" applyFill="1" applyBorder="1" applyAlignment="1">
      <alignment horizontal="left"/>
    </xf>
    <xf numFmtId="164" fontId="11" fillId="0" borderId="66" xfId="0" applyNumberFormat="1" applyFont="1" applyFill="1" applyBorder="1" applyAlignment="1">
      <alignment horizontal="right"/>
    </xf>
    <xf numFmtId="164" fontId="0" fillId="33" borderId="65" xfId="0" applyNumberFormat="1" applyFont="1" applyFill="1" applyBorder="1" applyAlignment="1">
      <alignment horizontal="right"/>
    </xf>
    <xf numFmtId="164" fontId="11" fillId="0" borderId="67" xfId="0" applyNumberFormat="1" applyFont="1" applyFill="1" applyBorder="1" applyAlignment="1">
      <alignment horizontal="right"/>
    </xf>
    <xf numFmtId="0" fontId="4" fillId="0" borderId="3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left"/>
    </xf>
    <xf numFmtId="4" fontId="4" fillId="0" borderId="19" xfId="0" applyNumberFormat="1" applyFont="1" applyBorder="1" applyAlignment="1">
      <alignment horizontal="left"/>
    </xf>
    <xf numFmtId="4" fontId="0" fillId="0" borderId="37" xfId="0" applyNumberFormat="1" applyFont="1" applyFill="1" applyBorder="1" applyAlignment="1">
      <alignment horizontal="left"/>
    </xf>
    <xf numFmtId="164" fontId="4" fillId="37" borderId="37" xfId="0" applyNumberFormat="1" applyFont="1" applyFill="1" applyBorder="1" applyAlignment="1">
      <alignment horizontal="right"/>
    </xf>
    <xf numFmtId="164" fontId="4" fillId="37" borderId="58" xfId="0" applyNumberFormat="1" applyFont="1" applyFill="1" applyBorder="1" applyAlignment="1">
      <alignment horizontal="right"/>
    </xf>
    <xf numFmtId="0" fontId="0" fillId="0" borderId="68" xfId="0" applyFont="1" applyBorder="1" applyAlignment="1">
      <alignment horizontal="left"/>
    </xf>
    <xf numFmtId="164" fontId="50" fillId="33" borderId="29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 horizontal="left"/>
    </xf>
    <xf numFmtId="164" fontId="4" fillId="34" borderId="21" xfId="0" applyNumberFormat="1" applyFont="1" applyFill="1" applyBorder="1" applyAlignment="1">
      <alignment horizontal="right"/>
    </xf>
    <xf numFmtId="164" fontId="4" fillId="34" borderId="69" xfId="0" applyNumberFormat="1" applyFont="1" applyFill="1" applyBorder="1" applyAlignment="1">
      <alignment horizontal="right"/>
    </xf>
    <xf numFmtId="0" fontId="6" fillId="0" borderId="66" xfId="0" applyFont="1" applyFill="1" applyBorder="1" applyAlignment="1">
      <alignment horizontal="left" wrapText="1"/>
    </xf>
    <xf numFmtId="164" fontId="13" fillId="33" borderId="38" xfId="0" applyNumberFormat="1" applyFont="1" applyFill="1" applyBorder="1" applyAlignment="1">
      <alignment horizontal="right"/>
    </xf>
    <xf numFmtId="164" fontId="4" fillId="0" borderId="24" xfId="0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 horizontal="left"/>
    </xf>
    <xf numFmtId="164" fontId="4" fillId="34" borderId="37" xfId="0" applyNumberFormat="1" applyFont="1" applyFill="1" applyBorder="1" applyAlignment="1">
      <alignment horizontal="right"/>
    </xf>
    <xf numFmtId="164" fontId="4" fillId="34" borderId="58" xfId="0" applyNumberFormat="1" applyFont="1" applyFill="1" applyBorder="1" applyAlignment="1">
      <alignment horizontal="right"/>
    </xf>
    <xf numFmtId="4" fontId="0" fillId="0" borderId="50" xfId="0" applyNumberFormat="1" applyFont="1" applyBorder="1" applyAlignment="1">
      <alignment horizontal="left"/>
    </xf>
    <xf numFmtId="164" fontId="11" fillId="0" borderId="24" xfId="0" applyNumberFormat="1" applyFont="1" applyBorder="1" applyAlignment="1">
      <alignment horizontal="right"/>
    </xf>
    <xf numFmtId="164" fontId="11" fillId="0" borderId="52" xfId="0" applyNumberFormat="1" applyFont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left"/>
    </xf>
    <xf numFmtId="4" fontId="0" fillId="0" borderId="35" xfId="0" applyNumberFormat="1" applyFont="1" applyFill="1" applyBorder="1" applyAlignment="1">
      <alignment horizontal="left"/>
    </xf>
    <xf numFmtId="164" fontId="4" fillId="35" borderId="35" xfId="0" applyNumberFormat="1" applyFont="1" applyFill="1" applyBorder="1" applyAlignment="1">
      <alignment horizontal="right"/>
    </xf>
    <xf numFmtId="164" fontId="14" fillId="33" borderId="34" xfId="0" applyNumberFormat="1" applyFont="1" applyFill="1" applyBorder="1" applyAlignment="1">
      <alignment horizontal="right"/>
    </xf>
    <xf numFmtId="164" fontId="4" fillId="35" borderId="70" xfId="0" applyNumberFormat="1" applyFont="1" applyFill="1" applyBorder="1" applyAlignment="1">
      <alignment horizontal="right"/>
    </xf>
    <xf numFmtId="164" fontId="4" fillId="35" borderId="8" xfId="0" applyNumberFormat="1" applyFont="1" applyFill="1" applyBorder="1" applyAlignment="1">
      <alignment horizontal="right"/>
    </xf>
    <xf numFmtId="164" fontId="14" fillId="33" borderId="30" xfId="0" applyNumberFormat="1" applyFont="1" applyFill="1" applyBorder="1" applyAlignment="1">
      <alignment horizontal="right"/>
    </xf>
    <xf numFmtId="164" fontId="4" fillId="35" borderId="41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left" wrapText="1"/>
    </xf>
    <xf numFmtId="0" fontId="0" fillId="0" borderId="68" xfId="0" applyBorder="1" applyAlignment="1">
      <alignment horizontal="left"/>
    </xf>
    <xf numFmtId="164" fontId="8" fillId="0" borderId="71" xfId="0" applyNumberFormat="1" applyFont="1" applyBorder="1" applyAlignment="1">
      <alignment horizontal="right"/>
    </xf>
    <xf numFmtId="164" fontId="4" fillId="0" borderId="41" xfId="0" applyNumberFormat="1" applyFont="1" applyFill="1" applyBorder="1" applyAlignment="1">
      <alignment horizontal="right"/>
    </xf>
    <xf numFmtId="164" fontId="4" fillId="34" borderId="72" xfId="0" applyNumberFormat="1" applyFont="1" applyFill="1" applyBorder="1" applyAlignment="1">
      <alignment horizontal="right"/>
    </xf>
    <xf numFmtId="164" fontId="8" fillId="0" borderId="45" xfId="0" applyNumberFormat="1" applyFont="1" applyBorder="1" applyAlignment="1">
      <alignment horizontal="right"/>
    </xf>
    <xf numFmtId="164" fontId="0" fillId="0" borderId="14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53" xfId="0" applyBorder="1" applyAlignment="1">
      <alignment/>
    </xf>
    <xf numFmtId="0" fontId="0" fillId="0" borderId="14" xfId="0" applyFont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49.00390625" style="0" customWidth="1"/>
    <col min="6" max="19" width="13.00390625" style="0" customWidth="1"/>
  </cols>
  <sheetData>
    <row r="1" spans="1:15" s="1" customFormat="1" ht="19.5" customHeight="1">
      <c r="A1" s="13" t="s">
        <v>113</v>
      </c>
      <c r="B1" s="14"/>
      <c r="C1" s="14"/>
      <c r="D1" s="14"/>
      <c r="E1" s="14"/>
      <c r="F1" s="14"/>
      <c r="G1" s="14"/>
      <c r="H1" s="12"/>
      <c r="I1" s="12"/>
      <c r="J1" s="12"/>
      <c r="K1" s="12"/>
      <c r="L1" s="12"/>
      <c r="M1" s="12"/>
      <c r="N1" s="12"/>
      <c r="O1" s="12"/>
    </row>
    <row r="2" spans="1:15" ht="13.5" thickBot="1">
      <c r="A2" s="12"/>
      <c r="B2" s="12"/>
      <c r="C2" s="1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" customHeight="1" thickBot="1">
      <c r="A3" s="12"/>
      <c r="B3" s="12"/>
      <c r="C3" s="12"/>
      <c r="D3" s="15"/>
      <c r="E3" s="16" t="s">
        <v>1</v>
      </c>
      <c r="F3" s="17"/>
      <c r="G3" s="105">
        <v>11000</v>
      </c>
      <c r="H3" s="18"/>
      <c r="I3" s="18"/>
      <c r="J3" s="15"/>
      <c r="K3" s="15"/>
      <c r="L3" s="15"/>
      <c r="M3" s="15"/>
      <c r="N3" s="15"/>
      <c r="O3" s="15"/>
    </row>
    <row r="4" spans="1:15" ht="15" customHeight="1">
      <c r="A4" s="12"/>
      <c r="B4" s="12"/>
      <c r="C4" s="12"/>
      <c r="D4" s="15"/>
      <c r="E4" s="19" t="s">
        <v>85</v>
      </c>
      <c r="F4" s="20"/>
      <c r="G4" s="125">
        <v>31777.1</v>
      </c>
      <c r="H4" s="18"/>
      <c r="I4" s="18"/>
      <c r="J4" s="15"/>
      <c r="K4" s="15"/>
      <c r="L4" s="15"/>
      <c r="M4" s="15"/>
      <c r="N4" s="15"/>
      <c r="O4" s="15"/>
    </row>
    <row r="5" spans="1:15" ht="15" customHeight="1">
      <c r="A5" s="12"/>
      <c r="B5" s="12"/>
      <c r="C5" s="12"/>
      <c r="D5" s="15"/>
      <c r="E5" s="121" t="s">
        <v>92</v>
      </c>
      <c r="F5" s="122"/>
      <c r="G5" s="235">
        <v>-16599.5</v>
      </c>
      <c r="H5" s="18"/>
      <c r="I5" s="18"/>
      <c r="J5" s="15"/>
      <c r="K5" s="15"/>
      <c r="L5" s="15"/>
      <c r="M5" s="15"/>
      <c r="N5" s="15"/>
      <c r="O5" s="15"/>
    </row>
    <row r="6" spans="1:15" ht="15" customHeight="1">
      <c r="A6" s="12"/>
      <c r="B6" s="12"/>
      <c r="C6" s="12"/>
      <c r="D6" s="15"/>
      <c r="E6" s="231" t="s">
        <v>107</v>
      </c>
      <c r="F6" s="11"/>
      <c r="G6" s="232">
        <v>7228</v>
      </c>
      <c r="H6" s="18"/>
      <c r="I6" s="18"/>
      <c r="J6" s="15"/>
      <c r="K6" s="15"/>
      <c r="L6" s="15"/>
      <c r="M6" s="15"/>
      <c r="N6" s="15"/>
      <c r="O6" s="15"/>
    </row>
    <row r="7" spans="1:15" ht="15" customHeight="1" thickBot="1">
      <c r="A7" s="12"/>
      <c r="B7" s="12"/>
      <c r="C7" s="12"/>
      <c r="D7" s="15"/>
      <c r="E7" s="25" t="s">
        <v>28</v>
      </c>
      <c r="F7" s="26"/>
      <c r="G7" s="118">
        <f>SUM(G3:G6)</f>
        <v>33405.6</v>
      </c>
      <c r="H7" s="18"/>
      <c r="I7" s="18"/>
      <c r="J7" s="15"/>
      <c r="K7" s="15"/>
      <c r="L7" s="15"/>
      <c r="M7" s="15"/>
      <c r="N7" s="15"/>
      <c r="O7" s="15"/>
    </row>
    <row r="8" spans="1:15" ht="15" customHeight="1">
      <c r="A8" s="39" t="s">
        <v>26</v>
      </c>
      <c r="B8" s="15"/>
      <c r="C8" s="15"/>
      <c r="D8" s="15"/>
      <c r="E8" s="106"/>
      <c r="F8" s="106"/>
      <c r="G8" s="107"/>
      <c r="H8" s="18"/>
      <c r="I8" s="18"/>
      <c r="J8" s="15"/>
      <c r="K8" s="15"/>
      <c r="L8" s="15"/>
      <c r="M8" s="15"/>
      <c r="N8" s="15"/>
      <c r="O8" s="15"/>
    </row>
    <row r="9" spans="1:15" ht="15" customHeight="1" thickBot="1">
      <c r="A9" s="15"/>
      <c r="B9" s="15"/>
      <c r="C9" s="15"/>
      <c r="D9" s="15"/>
      <c r="E9" s="15"/>
      <c r="F9" s="15"/>
      <c r="G9" s="22"/>
      <c r="H9" s="18"/>
      <c r="I9" s="18"/>
      <c r="J9" s="15"/>
      <c r="K9" s="15"/>
      <c r="L9" s="15"/>
      <c r="M9" s="15"/>
      <c r="N9" s="15"/>
      <c r="O9" s="15"/>
    </row>
    <row r="10" spans="1:15" ht="15" customHeight="1" thickBot="1">
      <c r="A10" s="21" t="s">
        <v>0</v>
      </c>
      <c r="B10" s="23"/>
      <c r="C10" s="23"/>
      <c r="D10" s="23"/>
      <c r="E10" s="23"/>
      <c r="F10" s="23"/>
      <c r="G10" s="48">
        <v>11000</v>
      </c>
      <c r="H10" s="117" t="s">
        <v>29</v>
      </c>
      <c r="I10" s="139" t="s">
        <v>30</v>
      </c>
      <c r="J10" s="11"/>
      <c r="K10" s="11"/>
      <c r="L10" s="11"/>
      <c r="M10" s="11"/>
      <c r="N10" s="15"/>
      <c r="O10" s="15"/>
    </row>
    <row r="11" spans="1:15" ht="15" customHeight="1">
      <c r="A11" s="19" t="s">
        <v>2</v>
      </c>
      <c r="B11" s="20"/>
      <c r="C11" s="20"/>
      <c r="D11" s="20"/>
      <c r="E11" s="20" t="s">
        <v>50</v>
      </c>
      <c r="F11" s="119"/>
      <c r="G11" s="120">
        <v>-9300</v>
      </c>
      <c r="H11" s="18"/>
      <c r="I11" s="18"/>
      <c r="J11" s="11"/>
      <c r="K11" s="11"/>
      <c r="L11" s="11"/>
      <c r="M11" s="11"/>
      <c r="N11" s="15"/>
      <c r="O11" s="15"/>
    </row>
    <row r="12" spans="1:15" ht="15" customHeight="1">
      <c r="A12" s="137" t="s">
        <v>3</v>
      </c>
      <c r="B12" s="122"/>
      <c r="C12" s="122"/>
      <c r="D12" s="122"/>
      <c r="E12" s="122"/>
      <c r="F12" s="123"/>
      <c r="G12" s="138">
        <f>SUM(G10+G11)</f>
        <v>1700</v>
      </c>
      <c r="H12" s="18"/>
      <c r="I12" s="18"/>
      <c r="J12" s="11"/>
      <c r="K12" s="11"/>
      <c r="L12" s="11"/>
      <c r="M12" s="11"/>
      <c r="N12" s="15"/>
      <c r="O12" s="15"/>
    </row>
    <row r="13" spans="1:15" ht="15" customHeight="1">
      <c r="A13" s="133" t="s">
        <v>108</v>
      </c>
      <c r="B13" s="134"/>
      <c r="C13" s="134"/>
      <c r="D13" s="134"/>
      <c r="E13" s="134"/>
      <c r="F13" s="135"/>
      <c r="G13" s="136">
        <v>31777.1</v>
      </c>
      <c r="H13" s="140"/>
      <c r="I13" s="18"/>
      <c r="J13" s="11"/>
      <c r="K13" s="11"/>
      <c r="L13" s="11"/>
      <c r="M13" s="11"/>
      <c r="N13" s="15"/>
      <c r="O13" s="15"/>
    </row>
    <row r="14" spans="1:15" ht="15" customHeight="1">
      <c r="A14" s="121" t="s">
        <v>49</v>
      </c>
      <c r="B14" s="122"/>
      <c r="C14" s="122"/>
      <c r="D14" s="122"/>
      <c r="E14" s="122"/>
      <c r="F14" s="123"/>
      <c r="G14" s="124">
        <v>-31777.1</v>
      </c>
      <c r="H14" s="18"/>
      <c r="I14" s="18"/>
      <c r="J14" s="11"/>
      <c r="K14" s="11"/>
      <c r="L14" s="11"/>
      <c r="M14" s="11"/>
      <c r="N14" s="15"/>
      <c r="O14" s="15"/>
    </row>
    <row r="15" spans="1:15" ht="15" customHeight="1">
      <c r="A15" s="155" t="s">
        <v>93</v>
      </c>
      <c r="B15" s="156"/>
      <c r="C15" s="156"/>
      <c r="D15" s="156"/>
      <c r="E15" s="156"/>
      <c r="F15" s="157"/>
      <c r="G15" s="158">
        <v>-17028</v>
      </c>
      <c r="H15" s="140"/>
      <c r="I15" s="18"/>
      <c r="J15" s="11"/>
      <c r="K15" s="11"/>
      <c r="L15" s="11"/>
      <c r="M15" s="11"/>
      <c r="N15" s="15"/>
      <c r="O15" s="15"/>
    </row>
    <row r="16" spans="1:15" ht="15" customHeight="1">
      <c r="A16" s="121" t="s">
        <v>109</v>
      </c>
      <c r="B16" s="122"/>
      <c r="C16" s="122"/>
      <c r="D16" s="122"/>
      <c r="E16" s="122"/>
      <c r="F16" s="157"/>
      <c r="G16" s="158">
        <v>428.5</v>
      </c>
      <c r="H16" s="140"/>
      <c r="I16" s="18"/>
      <c r="J16" s="11"/>
      <c r="K16" s="11"/>
      <c r="L16" s="11"/>
      <c r="M16" s="11"/>
      <c r="N16" s="15"/>
      <c r="O16" s="15"/>
    </row>
    <row r="17" spans="1:15" ht="15" customHeight="1">
      <c r="A17" s="175" t="s">
        <v>96</v>
      </c>
      <c r="B17" s="134"/>
      <c r="C17" s="134"/>
      <c r="D17" s="134"/>
      <c r="E17" s="134"/>
      <c r="F17" s="157"/>
      <c r="G17" s="158">
        <v>1700</v>
      </c>
      <c r="H17" s="140"/>
      <c r="I17" s="18"/>
      <c r="J17" s="11"/>
      <c r="K17" s="11"/>
      <c r="L17" s="11"/>
      <c r="M17" s="11"/>
      <c r="N17" s="15"/>
      <c r="O17" s="15"/>
    </row>
    <row r="18" spans="1:15" ht="15" customHeight="1">
      <c r="A18" s="175" t="s">
        <v>106</v>
      </c>
      <c r="B18" s="134"/>
      <c r="C18" s="134"/>
      <c r="D18" s="134"/>
      <c r="E18" s="134"/>
      <c r="F18" s="157"/>
      <c r="G18" s="158">
        <v>-2000</v>
      </c>
      <c r="H18" s="140"/>
      <c r="I18" s="18"/>
      <c r="J18" s="11"/>
      <c r="K18" s="11"/>
      <c r="L18" s="11"/>
      <c r="M18" s="11"/>
      <c r="N18" s="15"/>
      <c r="O18" s="15"/>
    </row>
    <row r="19" spans="1:15" ht="15" customHeight="1">
      <c r="A19" s="45" t="s">
        <v>110</v>
      </c>
      <c r="B19" s="122"/>
      <c r="C19" s="122"/>
      <c r="D19" s="122"/>
      <c r="E19" s="122"/>
      <c r="F19" s="157"/>
      <c r="G19" s="158">
        <v>7228</v>
      </c>
      <c r="H19" s="140">
        <f>G10+G13+G15+G16+G19</f>
        <v>33405.6</v>
      </c>
      <c r="I19" s="18"/>
      <c r="J19" s="11"/>
      <c r="K19" s="11"/>
      <c r="L19" s="11"/>
      <c r="M19" s="11"/>
      <c r="N19" s="15"/>
      <c r="O19" s="15"/>
    </row>
    <row r="20" spans="1:15" ht="15" customHeight="1">
      <c r="A20" s="206"/>
      <c r="B20" s="11"/>
      <c r="C20" s="11"/>
      <c r="D20" s="11"/>
      <c r="E20" s="11"/>
      <c r="F20" s="157"/>
      <c r="G20" s="158"/>
      <c r="H20" s="140"/>
      <c r="I20" s="18"/>
      <c r="J20" s="11"/>
      <c r="K20" s="11"/>
      <c r="L20" s="11"/>
      <c r="M20" s="11"/>
      <c r="N20" s="15"/>
      <c r="O20" s="15"/>
    </row>
    <row r="21" spans="1:15" ht="15" customHeight="1" thickBot="1">
      <c r="A21" s="25" t="s">
        <v>3</v>
      </c>
      <c r="B21" s="26"/>
      <c r="C21" s="26"/>
      <c r="D21" s="26"/>
      <c r="E21" s="26"/>
      <c r="F21" s="27"/>
      <c r="G21" s="111">
        <v>1828.5</v>
      </c>
      <c r="H21" s="140">
        <f>SUM(G10+G13+G15+G16+G19)</f>
        <v>33405.6</v>
      </c>
      <c r="I21" s="117"/>
      <c r="J21" s="11"/>
      <c r="K21" s="11"/>
      <c r="L21" s="11"/>
      <c r="M21" s="11"/>
      <c r="N21" s="15"/>
      <c r="O21" s="15"/>
    </row>
    <row r="22" spans="1:15" ht="15" customHeight="1">
      <c r="A22" s="37"/>
      <c r="B22" s="11"/>
      <c r="C22" s="11"/>
      <c r="D22" s="11"/>
      <c r="E22" s="11"/>
      <c r="F22" s="11"/>
      <c r="G22" s="107"/>
      <c r="H22" s="18"/>
      <c r="I22" s="117"/>
      <c r="J22" s="11"/>
      <c r="K22" s="11"/>
      <c r="L22" s="11"/>
      <c r="M22" s="11"/>
      <c r="N22" s="15"/>
      <c r="O22" s="15"/>
    </row>
    <row r="23" spans="1:15" ht="12" customHeight="1" thickBot="1">
      <c r="A23" s="11"/>
      <c r="B23" s="11"/>
      <c r="C23" s="11"/>
      <c r="D23" s="11"/>
      <c r="E23" s="11"/>
      <c r="F23" s="11"/>
      <c r="G23" s="24"/>
      <c r="H23" s="18" t="s">
        <v>27</v>
      </c>
      <c r="I23" s="18"/>
      <c r="J23" s="15"/>
      <c r="K23" s="15"/>
      <c r="L23" s="15"/>
      <c r="M23" s="15"/>
      <c r="N23" s="15"/>
      <c r="O23" s="15"/>
    </row>
    <row r="24" spans="1:19" ht="57.75" customHeight="1" thickBot="1">
      <c r="A24" s="11"/>
      <c r="B24" s="11"/>
      <c r="C24" s="11"/>
      <c r="D24" s="11"/>
      <c r="E24" s="11"/>
      <c r="F24" s="11"/>
      <c r="G24" s="24"/>
      <c r="H24" s="236" t="s">
        <v>42</v>
      </c>
      <c r="I24" s="237"/>
      <c r="J24" s="238"/>
      <c r="K24" s="239"/>
      <c r="L24" s="236" t="s">
        <v>32</v>
      </c>
      <c r="M24" s="239"/>
      <c r="N24" s="236" t="s">
        <v>94</v>
      </c>
      <c r="O24" s="238"/>
      <c r="P24" s="240"/>
      <c r="Q24" s="241"/>
      <c r="R24" s="242" t="s">
        <v>115</v>
      </c>
      <c r="S24" s="239"/>
    </row>
    <row r="25" spans="1:21" ht="107.25" customHeight="1" thickBot="1">
      <c r="A25" s="3" t="s">
        <v>14</v>
      </c>
      <c r="B25" s="4" t="s">
        <v>4</v>
      </c>
      <c r="C25" s="10" t="s">
        <v>5</v>
      </c>
      <c r="D25" s="5" t="s">
        <v>6</v>
      </c>
      <c r="E25" s="5" t="s">
        <v>7</v>
      </c>
      <c r="F25" s="5" t="s">
        <v>12</v>
      </c>
      <c r="G25" s="60" t="s">
        <v>57</v>
      </c>
      <c r="H25" s="154" t="s">
        <v>51</v>
      </c>
      <c r="I25" s="60" t="s">
        <v>11</v>
      </c>
      <c r="J25" s="154" t="s">
        <v>52</v>
      </c>
      <c r="K25" s="6" t="s">
        <v>11</v>
      </c>
      <c r="L25" s="59" t="s">
        <v>87</v>
      </c>
      <c r="M25" s="6" t="s">
        <v>11</v>
      </c>
      <c r="N25" s="154" t="s">
        <v>95</v>
      </c>
      <c r="O25" s="6" t="s">
        <v>11</v>
      </c>
      <c r="P25" s="154" t="s">
        <v>97</v>
      </c>
      <c r="Q25" s="6" t="s">
        <v>11</v>
      </c>
      <c r="R25" s="154" t="s">
        <v>114</v>
      </c>
      <c r="S25" s="6" t="s">
        <v>11</v>
      </c>
      <c r="U25" s="2"/>
    </row>
    <row r="26" spans="1:19" ht="14.25" customHeight="1">
      <c r="A26" s="83">
        <v>1</v>
      </c>
      <c r="B26" s="84">
        <v>4357</v>
      </c>
      <c r="C26" s="84"/>
      <c r="D26" s="208"/>
      <c r="E26" s="85" t="s">
        <v>24</v>
      </c>
      <c r="F26" s="86"/>
      <c r="G26" s="110">
        <f>SUM(G28)</f>
        <v>0</v>
      </c>
      <c r="H26" s="52"/>
      <c r="I26" s="110">
        <f>SUM(I28)</f>
        <v>531.9</v>
      </c>
      <c r="J26" s="52"/>
      <c r="K26" s="110">
        <f>SUM(K28)</f>
        <v>531.9</v>
      </c>
      <c r="L26" s="52"/>
      <c r="M26" s="148">
        <f>SUM(M28)</f>
        <v>531.9</v>
      </c>
      <c r="N26" s="52"/>
      <c r="O26" s="148">
        <f>SUM(O28)</f>
        <v>531.9</v>
      </c>
      <c r="P26" s="52"/>
      <c r="Q26" s="148">
        <f>SUM(Q28)</f>
        <v>531.9</v>
      </c>
      <c r="R26" s="52"/>
      <c r="S26" s="148">
        <f>SUM(S28)</f>
        <v>531.9</v>
      </c>
    </row>
    <row r="27" spans="1:19" ht="14.25" customHeight="1">
      <c r="A27" s="66"/>
      <c r="B27" s="58"/>
      <c r="C27" s="58">
        <v>6351</v>
      </c>
      <c r="D27" s="28" t="s">
        <v>43</v>
      </c>
      <c r="E27" s="28" t="s">
        <v>53</v>
      </c>
      <c r="F27" s="67"/>
      <c r="G27" s="116">
        <v>0</v>
      </c>
      <c r="H27" s="50">
        <v>531.9</v>
      </c>
      <c r="I27" s="116">
        <f>SUM(G27:H27)</f>
        <v>531.9</v>
      </c>
      <c r="J27" s="50"/>
      <c r="K27" s="116">
        <f>SUM(I27:J27)</f>
        <v>531.9</v>
      </c>
      <c r="L27" s="50"/>
      <c r="M27" s="116">
        <f>SUM(K27:L27)</f>
        <v>531.9</v>
      </c>
      <c r="N27" s="50"/>
      <c r="O27" s="116">
        <f>SUM(M27:N27)</f>
        <v>531.9</v>
      </c>
      <c r="P27" s="50"/>
      <c r="Q27" s="116">
        <f>SUM(O27:P27)</f>
        <v>531.9</v>
      </c>
      <c r="R27" s="50"/>
      <c r="S27" s="116">
        <f>SUM(Q27:R27)</f>
        <v>531.9</v>
      </c>
    </row>
    <row r="28" spans="1:19" ht="14.25" customHeight="1" thickBot="1">
      <c r="A28" s="77"/>
      <c r="B28" s="87"/>
      <c r="C28" s="78">
        <v>6351</v>
      </c>
      <c r="D28" s="35"/>
      <c r="E28" s="30" t="s">
        <v>13</v>
      </c>
      <c r="F28" s="63"/>
      <c r="G28" s="113">
        <v>0</v>
      </c>
      <c r="H28" s="207">
        <v>531.9</v>
      </c>
      <c r="I28" s="113">
        <f>SUM(G28:H28)</f>
        <v>531.9</v>
      </c>
      <c r="J28" s="207"/>
      <c r="K28" s="113">
        <f>SUM(I28:J28)</f>
        <v>531.9</v>
      </c>
      <c r="L28" s="207"/>
      <c r="M28" s="113">
        <f>SUM(K28:L28)</f>
        <v>531.9</v>
      </c>
      <c r="N28" s="207"/>
      <c r="O28" s="113">
        <f>SUM(M28:N28)</f>
        <v>531.9</v>
      </c>
      <c r="P28" s="207"/>
      <c r="Q28" s="113">
        <f>SUM(O28:P28)</f>
        <v>531.9</v>
      </c>
      <c r="R28" s="207"/>
      <c r="S28" s="113">
        <f>SUM(Q28:R28)</f>
        <v>531.9</v>
      </c>
    </row>
    <row r="29" spans="1:19" ht="14.25" customHeight="1">
      <c r="A29" s="83">
        <v>2</v>
      </c>
      <c r="B29" s="84">
        <v>4357</v>
      </c>
      <c r="C29" s="84"/>
      <c r="D29" s="208"/>
      <c r="E29" s="85" t="s">
        <v>54</v>
      </c>
      <c r="F29" s="86"/>
      <c r="G29" s="110">
        <f>SUM(G33)</f>
        <v>2000</v>
      </c>
      <c r="H29" s="52"/>
      <c r="I29" s="110">
        <f>SUM(I33)</f>
        <v>2000</v>
      </c>
      <c r="J29" s="52"/>
      <c r="K29" s="110">
        <f>SUM(K33)</f>
        <v>2000</v>
      </c>
      <c r="L29" s="52"/>
      <c r="M29" s="148">
        <f>SUM(M33)</f>
        <v>2000</v>
      </c>
      <c r="N29" s="52"/>
      <c r="O29" s="148">
        <f>SUM(O33)</f>
        <v>2000</v>
      </c>
      <c r="P29" s="52"/>
      <c r="Q29" s="148">
        <f>SUM(Q33+Q32)</f>
        <v>2000</v>
      </c>
      <c r="R29" s="52"/>
      <c r="S29" s="148">
        <f>SUM(S33+S32)</f>
        <v>2000</v>
      </c>
    </row>
    <row r="30" spans="1:19" ht="14.25" customHeight="1">
      <c r="A30" s="66"/>
      <c r="B30" s="58"/>
      <c r="C30" s="58">
        <v>6121</v>
      </c>
      <c r="D30" s="28" t="s">
        <v>55</v>
      </c>
      <c r="E30" s="28" t="s">
        <v>56</v>
      </c>
      <c r="F30" s="67"/>
      <c r="G30" s="116">
        <v>2000</v>
      </c>
      <c r="H30" s="50"/>
      <c r="I30" s="116">
        <f>SUM(G30:H30)</f>
        <v>2000</v>
      </c>
      <c r="J30" s="50"/>
      <c r="K30" s="116">
        <f>SUM(I30:J30)</f>
        <v>2000</v>
      </c>
      <c r="L30" s="50"/>
      <c r="M30" s="116">
        <f>SUM(K30:L30)</f>
        <v>2000</v>
      </c>
      <c r="N30" s="50"/>
      <c r="O30" s="116">
        <f>SUM(M30:N30)</f>
        <v>2000</v>
      </c>
      <c r="P30" s="50">
        <v>-350</v>
      </c>
      <c r="Q30" s="116">
        <f>SUM(O30:P30)</f>
        <v>1650</v>
      </c>
      <c r="R30" s="50"/>
      <c r="S30" s="116">
        <f>SUM(Q30:R30)</f>
        <v>1650</v>
      </c>
    </row>
    <row r="31" spans="1:19" ht="14.25" customHeight="1">
      <c r="A31" s="77"/>
      <c r="B31" s="87"/>
      <c r="C31" s="87">
        <v>6351</v>
      </c>
      <c r="D31" s="35" t="s">
        <v>98</v>
      </c>
      <c r="E31" s="35" t="s">
        <v>99</v>
      </c>
      <c r="F31" s="63"/>
      <c r="G31" s="170">
        <v>0</v>
      </c>
      <c r="H31" s="49"/>
      <c r="I31" s="170">
        <v>0</v>
      </c>
      <c r="J31" s="49"/>
      <c r="K31" s="170">
        <v>0</v>
      </c>
      <c r="L31" s="49"/>
      <c r="M31" s="170">
        <v>0</v>
      </c>
      <c r="N31" s="49"/>
      <c r="O31" s="170">
        <v>0</v>
      </c>
      <c r="P31" s="49">
        <v>350</v>
      </c>
      <c r="Q31" s="170">
        <f>O31+P31</f>
        <v>350</v>
      </c>
      <c r="R31" s="49"/>
      <c r="S31" s="170">
        <f>Q31+R31</f>
        <v>350</v>
      </c>
    </row>
    <row r="32" spans="1:19" ht="14.25" customHeight="1">
      <c r="A32" s="77"/>
      <c r="B32" s="87"/>
      <c r="C32" s="80">
        <v>6351</v>
      </c>
      <c r="D32" s="28"/>
      <c r="E32" s="32" t="s">
        <v>13</v>
      </c>
      <c r="F32" s="63"/>
      <c r="G32" s="93">
        <v>0</v>
      </c>
      <c r="H32" s="50"/>
      <c r="I32" s="93">
        <v>0</v>
      </c>
      <c r="J32" s="50"/>
      <c r="K32" s="93">
        <v>0</v>
      </c>
      <c r="L32" s="50"/>
      <c r="M32" s="127">
        <v>0</v>
      </c>
      <c r="N32" s="129"/>
      <c r="O32" s="127">
        <v>0</v>
      </c>
      <c r="P32" s="129">
        <v>350</v>
      </c>
      <c r="Q32" s="127">
        <f>O32+P32</f>
        <v>350</v>
      </c>
      <c r="R32" s="129"/>
      <c r="S32" s="127">
        <f>Q32+R32</f>
        <v>350</v>
      </c>
    </row>
    <row r="33" spans="1:19" ht="14.25" customHeight="1" thickBot="1">
      <c r="A33" s="77"/>
      <c r="B33" s="87"/>
      <c r="C33" s="78">
        <v>6121</v>
      </c>
      <c r="D33" s="35"/>
      <c r="E33" s="30" t="s">
        <v>37</v>
      </c>
      <c r="F33" s="63"/>
      <c r="G33" s="113">
        <v>2000</v>
      </c>
      <c r="H33" s="207"/>
      <c r="I33" s="113">
        <f>SUM(G33:H33)</f>
        <v>2000</v>
      </c>
      <c r="J33" s="207"/>
      <c r="K33" s="113">
        <f>SUM(I33:J33)</f>
        <v>2000</v>
      </c>
      <c r="L33" s="207"/>
      <c r="M33" s="113">
        <f>SUM(K33:L33)</f>
        <v>2000</v>
      </c>
      <c r="N33" s="207"/>
      <c r="O33" s="113">
        <f>SUM(M33:N33)</f>
        <v>2000</v>
      </c>
      <c r="P33" s="207">
        <v>-350</v>
      </c>
      <c r="Q33" s="113">
        <f>SUM(O33:P33)</f>
        <v>1650</v>
      </c>
      <c r="R33" s="207"/>
      <c r="S33" s="113">
        <f>SUM(Q33:R33)</f>
        <v>1650</v>
      </c>
    </row>
    <row r="34" spans="1:19" ht="14.25" customHeight="1">
      <c r="A34" s="83">
        <v>3</v>
      </c>
      <c r="B34" s="84">
        <v>4357</v>
      </c>
      <c r="C34" s="84"/>
      <c r="D34" s="33"/>
      <c r="E34" s="85" t="s">
        <v>23</v>
      </c>
      <c r="F34" s="86"/>
      <c r="G34" s="110">
        <f>SUM(G40)</f>
        <v>0</v>
      </c>
      <c r="H34" s="52"/>
      <c r="I34" s="110">
        <f>SUM(I40)</f>
        <v>3000</v>
      </c>
      <c r="J34" s="52"/>
      <c r="K34" s="110">
        <f>SUM(K40)</f>
        <v>3000</v>
      </c>
      <c r="L34" s="52"/>
      <c r="M34" s="148">
        <f>SUM(M40)</f>
        <v>3000</v>
      </c>
      <c r="N34" s="52"/>
      <c r="O34" s="148">
        <f>SUM(O40+O39+O38)</f>
        <v>1300</v>
      </c>
      <c r="P34" s="52"/>
      <c r="Q34" s="148">
        <f>SUM(Q40+Q39+Q38)</f>
        <v>1300</v>
      </c>
      <c r="R34" s="52"/>
      <c r="S34" s="148">
        <f>SUM(S40+S39+S38)</f>
        <v>1300</v>
      </c>
    </row>
    <row r="35" spans="1:19" ht="14.25" customHeight="1">
      <c r="A35" s="66"/>
      <c r="B35" s="58"/>
      <c r="C35" s="58">
        <v>6121</v>
      </c>
      <c r="D35" s="35" t="s">
        <v>58</v>
      </c>
      <c r="E35" s="100" t="s">
        <v>59</v>
      </c>
      <c r="F35" s="67"/>
      <c r="G35" s="68">
        <v>0</v>
      </c>
      <c r="H35" s="51">
        <v>3000</v>
      </c>
      <c r="I35" s="68">
        <f>SUM(G35:H35)</f>
        <v>3000</v>
      </c>
      <c r="J35" s="51"/>
      <c r="K35" s="68">
        <f>SUM(I35:J35)</f>
        <v>3000</v>
      </c>
      <c r="L35" s="51"/>
      <c r="M35" s="116">
        <f>SUM(K35:L35)</f>
        <v>3000</v>
      </c>
      <c r="N35" s="51">
        <v>-3000</v>
      </c>
      <c r="O35" s="116">
        <f aca="true" t="shared" si="0" ref="O35:O40">SUM(M35:N35)</f>
        <v>0</v>
      </c>
      <c r="P35" s="51"/>
      <c r="Q35" s="116">
        <f aca="true" t="shared" si="1" ref="Q35:Q40">SUM(O35:P35)</f>
        <v>0</v>
      </c>
      <c r="R35" s="51"/>
      <c r="S35" s="116">
        <f aca="true" t="shared" si="2" ref="S35:S40">SUM(Q35:R35)</f>
        <v>0</v>
      </c>
    </row>
    <row r="36" spans="1:19" ht="14.25" customHeight="1">
      <c r="A36" s="66"/>
      <c r="B36" s="58"/>
      <c r="C36" s="58">
        <v>6351</v>
      </c>
      <c r="D36" s="28" t="s">
        <v>89</v>
      </c>
      <c r="E36" s="230" t="s">
        <v>91</v>
      </c>
      <c r="F36" s="67"/>
      <c r="G36" s="68">
        <v>0</v>
      </c>
      <c r="H36" s="50"/>
      <c r="I36" s="68">
        <v>0</v>
      </c>
      <c r="J36" s="50"/>
      <c r="K36" s="68">
        <v>0</v>
      </c>
      <c r="L36" s="50"/>
      <c r="M36" s="116">
        <v>0</v>
      </c>
      <c r="N36" s="50">
        <v>130</v>
      </c>
      <c r="O36" s="116">
        <f t="shared" si="0"/>
        <v>130</v>
      </c>
      <c r="P36" s="50"/>
      <c r="Q36" s="116">
        <f t="shared" si="1"/>
        <v>130</v>
      </c>
      <c r="R36" s="50"/>
      <c r="S36" s="116">
        <f t="shared" si="2"/>
        <v>130</v>
      </c>
    </row>
    <row r="37" spans="1:19" ht="14.25" customHeight="1">
      <c r="A37" s="66"/>
      <c r="B37" s="58"/>
      <c r="C37" s="58">
        <v>5171</v>
      </c>
      <c r="D37" s="28" t="s">
        <v>88</v>
      </c>
      <c r="E37" s="230" t="s">
        <v>90</v>
      </c>
      <c r="F37" s="67"/>
      <c r="G37" s="68">
        <v>0</v>
      </c>
      <c r="H37" s="50"/>
      <c r="I37" s="68">
        <v>0</v>
      </c>
      <c r="J37" s="50"/>
      <c r="K37" s="68">
        <v>0</v>
      </c>
      <c r="L37" s="50"/>
      <c r="M37" s="116">
        <v>0</v>
      </c>
      <c r="N37" s="50">
        <v>1170</v>
      </c>
      <c r="O37" s="116">
        <f t="shared" si="0"/>
        <v>1170</v>
      </c>
      <c r="P37" s="50"/>
      <c r="Q37" s="116">
        <f t="shared" si="1"/>
        <v>1170</v>
      </c>
      <c r="R37" s="50"/>
      <c r="S37" s="116">
        <f t="shared" si="2"/>
        <v>1170</v>
      </c>
    </row>
    <row r="38" spans="1:19" ht="14.25" customHeight="1">
      <c r="A38" s="66"/>
      <c r="B38" s="58"/>
      <c r="C38" s="80">
        <v>5171</v>
      </c>
      <c r="D38" s="28"/>
      <c r="E38" s="32" t="s">
        <v>83</v>
      </c>
      <c r="F38" s="67"/>
      <c r="G38" s="227">
        <v>0</v>
      </c>
      <c r="H38" s="50"/>
      <c r="I38" s="227">
        <v>0</v>
      </c>
      <c r="J38" s="50"/>
      <c r="K38" s="227">
        <v>0</v>
      </c>
      <c r="L38" s="50"/>
      <c r="M38" s="229">
        <v>0</v>
      </c>
      <c r="N38" s="228">
        <v>1170</v>
      </c>
      <c r="O38" s="229">
        <f t="shared" si="0"/>
        <v>1170</v>
      </c>
      <c r="P38" s="228"/>
      <c r="Q38" s="229">
        <f t="shared" si="1"/>
        <v>1170</v>
      </c>
      <c r="R38" s="228"/>
      <c r="S38" s="229">
        <f t="shared" si="2"/>
        <v>1170</v>
      </c>
    </row>
    <row r="39" spans="1:19" ht="14.25" customHeight="1">
      <c r="A39" s="66"/>
      <c r="B39" s="58"/>
      <c r="C39" s="80">
        <v>6351</v>
      </c>
      <c r="D39" s="28"/>
      <c r="E39" s="32" t="s">
        <v>13</v>
      </c>
      <c r="F39" s="67"/>
      <c r="G39" s="93">
        <v>0</v>
      </c>
      <c r="H39" s="50"/>
      <c r="I39" s="93">
        <v>0</v>
      </c>
      <c r="J39" s="50"/>
      <c r="K39" s="93">
        <v>0</v>
      </c>
      <c r="L39" s="50"/>
      <c r="M39" s="127">
        <v>0</v>
      </c>
      <c r="N39" s="129">
        <v>130</v>
      </c>
      <c r="O39" s="127">
        <f t="shared" si="0"/>
        <v>130</v>
      </c>
      <c r="P39" s="129"/>
      <c r="Q39" s="127">
        <f t="shared" si="1"/>
        <v>130</v>
      </c>
      <c r="R39" s="129"/>
      <c r="S39" s="127">
        <f t="shared" si="2"/>
        <v>130</v>
      </c>
    </row>
    <row r="40" spans="1:19" ht="14.25" customHeight="1" thickBot="1">
      <c r="A40" s="199"/>
      <c r="B40" s="200"/>
      <c r="C40" s="99">
        <v>6121</v>
      </c>
      <c r="D40" s="201"/>
      <c r="E40" s="201" t="s">
        <v>37</v>
      </c>
      <c r="F40" s="203"/>
      <c r="G40" s="215">
        <v>0</v>
      </c>
      <c r="H40" s="212">
        <v>3000</v>
      </c>
      <c r="I40" s="215">
        <f>SUM(G40:H40)</f>
        <v>3000</v>
      </c>
      <c r="J40" s="212"/>
      <c r="K40" s="215">
        <f>SUM(I40:J40)</f>
        <v>3000</v>
      </c>
      <c r="L40" s="212"/>
      <c r="M40" s="216">
        <f>SUM(K40:L40)</f>
        <v>3000</v>
      </c>
      <c r="N40" s="212">
        <v>-3000</v>
      </c>
      <c r="O40" s="216">
        <f t="shared" si="0"/>
        <v>0</v>
      </c>
      <c r="P40" s="212"/>
      <c r="Q40" s="216">
        <f t="shared" si="1"/>
        <v>0</v>
      </c>
      <c r="R40" s="212"/>
      <c r="S40" s="216">
        <f t="shared" si="2"/>
        <v>0</v>
      </c>
    </row>
    <row r="41" spans="1:19" ht="14.25" customHeight="1">
      <c r="A41" s="190">
        <v>4</v>
      </c>
      <c r="B41" s="192">
        <v>4357</v>
      </c>
      <c r="C41" s="192"/>
      <c r="D41" s="33"/>
      <c r="E41" s="211" t="s">
        <v>100</v>
      </c>
      <c r="F41" s="86"/>
      <c r="G41" s="110">
        <v>0</v>
      </c>
      <c r="H41" s="52"/>
      <c r="I41" s="110">
        <v>0</v>
      </c>
      <c r="J41" s="52"/>
      <c r="K41" s="110">
        <v>0</v>
      </c>
      <c r="L41" s="52"/>
      <c r="M41" s="148">
        <v>0</v>
      </c>
      <c r="N41" s="52"/>
      <c r="O41" s="148">
        <v>0</v>
      </c>
      <c r="P41" s="52"/>
      <c r="Q41" s="148">
        <f>SUM(Q43)</f>
        <v>900</v>
      </c>
      <c r="R41" s="52"/>
      <c r="S41" s="148">
        <f>SUM(S43)</f>
        <v>900</v>
      </c>
    </row>
    <row r="42" spans="1:19" ht="14.25" customHeight="1">
      <c r="A42" s="61"/>
      <c r="B42" s="62"/>
      <c r="C42" s="58">
        <v>6351</v>
      </c>
      <c r="D42" s="35" t="s">
        <v>101</v>
      </c>
      <c r="E42" s="31" t="s">
        <v>102</v>
      </c>
      <c r="F42" s="63"/>
      <c r="G42" s="64">
        <v>0</v>
      </c>
      <c r="H42" s="50"/>
      <c r="I42" s="64">
        <f>SUM(G42:H42)</f>
        <v>0</v>
      </c>
      <c r="J42" s="50"/>
      <c r="K42" s="64">
        <f>SUM(I42:J42)</f>
        <v>0</v>
      </c>
      <c r="L42" s="50"/>
      <c r="M42" s="170">
        <f>SUM(K42:L42)</f>
        <v>0</v>
      </c>
      <c r="N42" s="50"/>
      <c r="O42" s="170">
        <f>SUM(M42:N42)</f>
        <v>0</v>
      </c>
      <c r="P42" s="50">
        <v>900</v>
      </c>
      <c r="Q42" s="170">
        <f>SUM(O42:P42)</f>
        <v>900</v>
      </c>
      <c r="R42" s="50"/>
      <c r="S42" s="170">
        <f>SUM(Q42:R42)</f>
        <v>900</v>
      </c>
    </row>
    <row r="43" spans="1:19" ht="14.25" customHeight="1" thickBot="1">
      <c r="A43" s="69"/>
      <c r="B43" s="70"/>
      <c r="C43" s="71">
        <v>6351</v>
      </c>
      <c r="D43" s="34"/>
      <c r="E43" s="29" t="s">
        <v>13</v>
      </c>
      <c r="F43" s="72"/>
      <c r="G43" s="209">
        <v>0</v>
      </c>
      <c r="H43" s="212"/>
      <c r="I43" s="209">
        <f>SUM(G43:H43)</f>
        <v>0</v>
      </c>
      <c r="J43" s="212"/>
      <c r="K43" s="209">
        <f>SUM(I43:J43)</f>
        <v>0</v>
      </c>
      <c r="L43" s="212"/>
      <c r="M43" s="210">
        <f>SUM(K43:L43)</f>
        <v>0</v>
      </c>
      <c r="N43" s="212"/>
      <c r="O43" s="210">
        <f>SUM(M43:N43)</f>
        <v>0</v>
      </c>
      <c r="P43" s="212">
        <v>900</v>
      </c>
      <c r="Q43" s="210">
        <f>SUM(O43:P43)</f>
        <v>900</v>
      </c>
      <c r="R43" s="212"/>
      <c r="S43" s="210">
        <f>SUM(Q43:R43)</f>
        <v>900</v>
      </c>
    </row>
    <row r="44" spans="1:19" ht="14.25" customHeight="1">
      <c r="A44" s="190">
        <v>5</v>
      </c>
      <c r="B44" s="192">
        <v>4357</v>
      </c>
      <c r="C44" s="192"/>
      <c r="D44" s="33"/>
      <c r="E44" s="211" t="s">
        <v>44</v>
      </c>
      <c r="F44" s="86"/>
      <c r="G44" s="110">
        <f>SUM(G46)</f>
        <v>150</v>
      </c>
      <c r="H44" s="52"/>
      <c r="I44" s="110">
        <f>SUM(I46)</f>
        <v>150</v>
      </c>
      <c r="J44" s="52"/>
      <c r="K44" s="110">
        <f>SUM(K46)</f>
        <v>150</v>
      </c>
      <c r="L44" s="52"/>
      <c r="M44" s="148">
        <f>SUM(M46)</f>
        <v>150</v>
      </c>
      <c r="N44" s="52"/>
      <c r="O44" s="148">
        <f>SUM(O46)</f>
        <v>150</v>
      </c>
      <c r="P44" s="52"/>
      <c r="Q44" s="148">
        <f>SUM(Q46)</f>
        <v>150</v>
      </c>
      <c r="R44" s="52"/>
      <c r="S44" s="148">
        <f>SUM(S46)</f>
        <v>150</v>
      </c>
    </row>
    <row r="45" spans="1:19" ht="14.25" customHeight="1">
      <c r="A45" s="61"/>
      <c r="B45" s="62"/>
      <c r="C45" s="58">
        <v>6351</v>
      </c>
      <c r="D45" s="35" t="s">
        <v>60</v>
      </c>
      <c r="E45" s="31" t="s">
        <v>61</v>
      </c>
      <c r="F45" s="63"/>
      <c r="G45" s="64">
        <v>150</v>
      </c>
      <c r="H45" s="50"/>
      <c r="I45" s="64">
        <f>SUM(G45:H45)</f>
        <v>150</v>
      </c>
      <c r="J45" s="50"/>
      <c r="K45" s="64">
        <f>SUM(I45:J45)</f>
        <v>150</v>
      </c>
      <c r="L45" s="50"/>
      <c r="M45" s="170">
        <f>SUM(K45:L45)</f>
        <v>150</v>
      </c>
      <c r="N45" s="50"/>
      <c r="O45" s="170">
        <f>SUM(M45:N45)</f>
        <v>150</v>
      </c>
      <c r="P45" s="50"/>
      <c r="Q45" s="170">
        <f>SUM(O45:P45)</f>
        <v>150</v>
      </c>
      <c r="R45" s="50"/>
      <c r="S45" s="170">
        <f>SUM(Q45:R45)</f>
        <v>150</v>
      </c>
    </row>
    <row r="46" spans="1:19" ht="14.25" customHeight="1" thickBot="1">
      <c r="A46" s="69"/>
      <c r="B46" s="70"/>
      <c r="C46" s="71">
        <v>6351</v>
      </c>
      <c r="D46" s="34"/>
      <c r="E46" s="29" t="s">
        <v>13</v>
      </c>
      <c r="F46" s="72"/>
      <c r="G46" s="209">
        <v>150</v>
      </c>
      <c r="H46" s="212"/>
      <c r="I46" s="209">
        <f>SUM(G46:H46)</f>
        <v>150</v>
      </c>
      <c r="J46" s="212"/>
      <c r="K46" s="209">
        <f>SUM(I46:J46)</f>
        <v>150</v>
      </c>
      <c r="L46" s="212"/>
      <c r="M46" s="210">
        <f>SUM(K46:L46)</f>
        <v>150</v>
      </c>
      <c r="N46" s="212"/>
      <c r="O46" s="210">
        <f>SUM(M46:N46)</f>
        <v>150</v>
      </c>
      <c r="P46" s="212"/>
      <c r="Q46" s="210">
        <f>SUM(O46:P46)</f>
        <v>150</v>
      </c>
      <c r="R46" s="212"/>
      <c r="S46" s="210">
        <f>SUM(Q46:R46)</f>
        <v>150</v>
      </c>
    </row>
    <row r="47" spans="1:19" ht="14.25" customHeight="1">
      <c r="A47" s="190">
        <v>7</v>
      </c>
      <c r="B47" s="192">
        <v>4357</v>
      </c>
      <c r="C47" s="192"/>
      <c r="D47" s="33"/>
      <c r="E47" s="211" t="s">
        <v>105</v>
      </c>
      <c r="F47" s="86"/>
      <c r="G47" s="110">
        <v>0</v>
      </c>
      <c r="H47" s="52"/>
      <c r="I47" s="110">
        <v>0</v>
      </c>
      <c r="J47" s="52"/>
      <c r="K47" s="110">
        <v>0</v>
      </c>
      <c r="L47" s="52"/>
      <c r="M47" s="148">
        <v>0</v>
      </c>
      <c r="N47" s="52"/>
      <c r="O47" s="148">
        <v>0</v>
      </c>
      <c r="P47" s="52"/>
      <c r="Q47" s="148">
        <f>Q49</f>
        <v>1100</v>
      </c>
      <c r="R47" s="52"/>
      <c r="S47" s="148">
        <f>S49</f>
        <v>1100</v>
      </c>
    </row>
    <row r="48" spans="1:19" ht="14.25" customHeight="1">
      <c r="A48" s="61"/>
      <c r="B48" s="62"/>
      <c r="C48" s="58">
        <v>5331</v>
      </c>
      <c r="D48" s="28" t="s">
        <v>103</v>
      </c>
      <c r="E48" s="28" t="s">
        <v>104</v>
      </c>
      <c r="F48" s="63"/>
      <c r="G48" s="64">
        <v>0</v>
      </c>
      <c r="H48" s="50"/>
      <c r="I48" s="64">
        <v>0</v>
      </c>
      <c r="J48" s="50"/>
      <c r="K48" s="64">
        <v>0</v>
      </c>
      <c r="L48" s="50"/>
      <c r="M48" s="170">
        <v>0</v>
      </c>
      <c r="N48" s="50"/>
      <c r="O48" s="170">
        <v>0</v>
      </c>
      <c r="P48" s="50">
        <v>1100</v>
      </c>
      <c r="Q48" s="170">
        <f>O48+P48</f>
        <v>1100</v>
      </c>
      <c r="R48" s="50"/>
      <c r="S48" s="170">
        <f>Q48+R48</f>
        <v>1100</v>
      </c>
    </row>
    <row r="49" spans="1:19" ht="14.25" customHeight="1" thickBot="1">
      <c r="A49" s="69"/>
      <c r="B49" s="70"/>
      <c r="C49" s="71">
        <v>5331</v>
      </c>
      <c r="D49" s="29"/>
      <c r="E49" s="29" t="s">
        <v>20</v>
      </c>
      <c r="F49" s="72"/>
      <c r="G49" s="209">
        <v>0</v>
      </c>
      <c r="H49" s="212"/>
      <c r="I49" s="209">
        <v>0</v>
      </c>
      <c r="J49" s="212"/>
      <c r="K49" s="209">
        <v>0</v>
      </c>
      <c r="L49" s="212"/>
      <c r="M49" s="210">
        <v>0</v>
      </c>
      <c r="N49" s="212"/>
      <c r="O49" s="210">
        <v>0</v>
      </c>
      <c r="P49" s="212">
        <v>1100</v>
      </c>
      <c r="Q49" s="210">
        <f>O49+P49</f>
        <v>1100</v>
      </c>
      <c r="R49" s="212"/>
      <c r="S49" s="210">
        <f>Q49+R49</f>
        <v>1100</v>
      </c>
    </row>
    <row r="50" spans="1:19" ht="14.25" customHeight="1">
      <c r="A50" s="190">
        <v>9</v>
      </c>
      <c r="B50" s="192">
        <v>4357</v>
      </c>
      <c r="C50" s="192"/>
      <c r="D50" s="33"/>
      <c r="E50" s="211" t="s">
        <v>38</v>
      </c>
      <c r="F50" s="213"/>
      <c r="G50" s="110">
        <f>SUM(G53)</f>
        <v>600</v>
      </c>
      <c r="H50" s="52"/>
      <c r="I50" s="110">
        <f>SUM(I53)</f>
        <v>697.2</v>
      </c>
      <c r="J50" s="52"/>
      <c r="K50" s="110">
        <f>SUM(K53)</f>
        <v>697.2</v>
      </c>
      <c r="L50" s="52"/>
      <c r="M50" s="148">
        <f>SUM(M53)</f>
        <v>697.2</v>
      </c>
      <c r="N50" s="52"/>
      <c r="O50" s="148">
        <f>SUM(O53)</f>
        <v>697.2</v>
      </c>
      <c r="P50" s="52"/>
      <c r="Q50" s="148">
        <f>SUM(Q53)</f>
        <v>697.2</v>
      </c>
      <c r="R50" s="52"/>
      <c r="S50" s="148">
        <f>SUM(S53)</f>
        <v>697.2</v>
      </c>
    </row>
    <row r="51" spans="1:19" ht="14.25" customHeight="1">
      <c r="A51" s="66"/>
      <c r="B51" s="58"/>
      <c r="C51" s="58">
        <v>6351</v>
      </c>
      <c r="D51" s="28" t="s">
        <v>62</v>
      </c>
      <c r="E51" s="28" t="s">
        <v>63</v>
      </c>
      <c r="F51" s="68"/>
      <c r="G51" s="68">
        <v>600</v>
      </c>
      <c r="H51" s="50"/>
      <c r="I51" s="68">
        <f>SUM(G51:H51)</f>
        <v>600</v>
      </c>
      <c r="J51" s="50"/>
      <c r="K51" s="68">
        <f>SUM(I51:J51)</f>
        <v>600</v>
      </c>
      <c r="L51" s="50"/>
      <c r="M51" s="116">
        <f>SUM(K51:L51)</f>
        <v>600</v>
      </c>
      <c r="N51" s="50"/>
      <c r="O51" s="116">
        <f>SUM(M51:N51)</f>
        <v>600</v>
      </c>
      <c r="P51" s="50"/>
      <c r="Q51" s="116">
        <f>SUM(O51:P51)</f>
        <v>600</v>
      </c>
      <c r="R51" s="50"/>
      <c r="S51" s="116">
        <f>SUM(Q51:R51)</f>
        <v>600</v>
      </c>
    </row>
    <row r="52" spans="1:19" ht="14.25" customHeight="1">
      <c r="A52" s="77"/>
      <c r="B52" s="87"/>
      <c r="C52" s="87">
        <v>6351</v>
      </c>
      <c r="D52" s="35" t="s">
        <v>45</v>
      </c>
      <c r="E52" s="35" t="s">
        <v>64</v>
      </c>
      <c r="F52" s="64"/>
      <c r="G52" s="64">
        <v>0</v>
      </c>
      <c r="H52" s="49">
        <v>97.2</v>
      </c>
      <c r="I52" s="64">
        <f>SUM(G52:H52)</f>
        <v>97.2</v>
      </c>
      <c r="J52" s="49"/>
      <c r="K52" s="64">
        <f>SUM(I52:J52)</f>
        <v>97.2</v>
      </c>
      <c r="L52" s="49"/>
      <c r="M52" s="170">
        <f>SUM(K52:L52)</f>
        <v>97.2</v>
      </c>
      <c r="N52" s="49"/>
      <c r="O52" s="170">
        <f>SUM(M52:N52)</f>
        <v>97.2</v>
      </c>
      <c r="P52" s="49"/>
      <c r="Q52" s="170">
        <f>SUM(O52:P52)</f>
        <v>97.2</v>
      </c>
      <c r="R52" s="49"/>
      <c r="S52" s="170">
        <f>SUM(Q52:R52)</f>
        <v>97.2</v>
      </c>
    </row>
    <row r="53" spans="1:19" ht="14.25" customHeight="1" thickBot="1">
      <c r="A53" s="199"/>
      <c r="B53" s="200"/>
      <c r="C53" s="99">
        <v>6351</v>
      </c>
      <c r="D53" s="214"/>
      <c r="E53" s="201" t="s">
        <v>13</v>
      </c>
      <c r="F53" s="203"/>
      <c r="G53" s="215">
        <v>600</v>
      </c>
      <c r="H53" s="212">
        <v>97.2</v>
      </c>
      <c r="I53" s="215">
        <f>SUM(G53:H53)</f>
        <v>697.2</v>
      </c>
      <c r="J53" s="212"/>
      <c r="K53" s="215">
        <f>SUM(I53:J53)</f>
        <v>697.2</v>
      </c>
      <c r="L53" s="212"/>
      <c r="M53" s="216">
        <f>SUM(K53:L53)</f>
        <v>697.2</v>
      </c>
      <c r="N53" s="212"/>
      <c r="O53" s="216">
        <f>SUM(M53:N53)</f>
        <v>697.2</v>
      </c>
      <c r="P53" s="212"/>
      <c r="Q53" s="216">
        <f>SUM(O53:P53)</f>
        <v>697.2</v>
      </c>
      <c r="R53" s="212"/>
      <c r="S53" s="216">
        <f>SUM(Q53:R53)</f>
        <v>697.2</v>
      </c>
    </row>
    <row r="54" spans="1:19" ht="14.25" customHeight="1">
      <c r="A54" s="73">
        <v>10</v>
      </c>
      <c r="B54" s="74">
        <v>4357</v>
      </c>
      <c r="C54" s="74"/>
      <c r="D54" s="30"/>
      <c r="E54" s="75" t="s">
        <v>35</v>
      </c>
      <c r="F54" s="63"/>
      <c r="G54" s="108">
        <v>0</v>
      </c>
      <c r="H54" s="49"/>
      <c r="I54" s="108">
        <f>SUM(I60:I61)</f>
        <v>793.6</v>
      </c>
      <c r="J54" s="49"/>
      <c r="K54" s="108">
        <f>K60+K61+K63</f>
        <v>2493.6</v>
      </c>
      <c r="L54" s="49"/>
      <c r="M54" s="132">
        <f>M60+M61+M63</f>
        <v>2493.6</v>
      </c>
      <c r="N54" s="49"/>
      <c r="O54" s="132">
        <f>O60+O61+O63</f>
        <v>2493.6</v>
      </c>
      <c r="P54" s="49"/>
      <c r="Q54" s="132">
        <f>Q60+Q61+Q63+Q62</f>
        <v>2493.6</v>
      </c>
      <c r="R54" s="49"/>
      <c r="S54" s="132">
        <f>S60+S61+S63+S62</f>
        <v>2551.1</v>
      </c>
    </row>
    <row r="55" spans="1:19" ht="14.25" customHeight="1">
      <c r="A55" s="61"/>
      <c r="B55" s="62"/>
      <c r="C55" s="58">
        <v>6351</v>
      </c>
      <c r="D55" s="35" t="s">
        <v>41</v>
      </c>
      <c r="E55" s="31" t="s">
        <v>86</v>
      </c>
      <c r="F55" s="63"/>
      <c r="G55" s="64">
        <v>0</v>
      </c>
      <c r="H55" s="50">
        <v>50.4</v>
      </c>
      <c r="I55" s="64">
        <f>SUM(G55:H55)</f>
        <v>50.4</v>
      </c>
      <c r="J55" s="50">
        <v>-50.4</v>
      </c>
      <c r="K55" s="64">
        <f aca="true" t="shared" si="3" ref="K55:K61">SUM(I55:J55)</f>
        <v>0</v>
      </c>
      <c r="L55" s="50"/>
      <c r="M55" s="170">
        <f aca="true" t="shared" si="4" ref="M55:M61">SUM(K55:L55)</f>
        <v>0</v>
      </c>
      <c r="N55" s="50"/>
      <c r="O55" s="170">
        <f aca="true" t="shared" si="5" ref="O55:O61">SUM(M55:N55)</f>
        <v>0</v>
      </c>
      <c r="P55" s="50"/>
      <c r="Q55" s="170">
        <f aca="true" t="shared" si="6" ref="Q55:Q62">SUM(O55:P55)</f>
        <v>0</v>
      </c>
      <c r="R55" s="50"/>
      <c r="S55" s="170">
        <f aca="true" t="shared" si="7" ref="S55:S62">SUM(Q55:R55)</f>
        <v>0</v>
      </c>
    </row>
    <row r="56" spans="1:19" ht="14.25" customHeight="1">
      <c r="A56" s="61"/>
      <c r="B56" s="62"/>
      <c r="C56" s="58">
        <v>6351</v>
      </c>
      <c r="D56" s="35" t="s">
        <v>46</v>
      </c>
      <c r="E56" s="31" t="s">
        <v>65</v>
      </c>
      <c r="F56" s="63"/>
      <c r="G56" s="64">
        <v>0</v>
      </c>
      <c r="H56" s="49">
        <v>156.2</v>
      </c>
      <c r="I56" s="64">
        <f>SUM(G56:H56)</f>
        <v>156.2</v>
      </c>
      <c r="J56" s="49">
        <v>-156.2</v>
      </c>
      <c r="K56" s="64">
        <f t="shared" si="3"/>
        <v>0</v>
      </c>
      <c r="L56" s="49"/>
      <c r="M56" s="170">
        <f t="shared" si="4"/>
        <v>0</v>
      </c>
      <c r="N56" s="49"/>
      <c r="O56" s="170">
        <f t="shared" si="5"/>
        <v>0</v>
      </c>
      <c r="P56" s="49"/>
      <c r="Q56" s="170">
        <f t="shared" si="6"/>
        <v>0</v>
      </c>
      <c r="R56" s="49"/>
      <c r="S56" s="170">
        <f t="shared" si="7"/>
        <v>0</v>
      </c>
    </row>
    <row r="57" spans="1:19" ht="14.25" customHeight="1">
      <c r="A57" s="61"/>
      <c r="B57" s="62"/>
      <c r="C57" s="58">
        <v>5171</v>
      </c>
      <c r="D57" s="35" t="s">
        <v>81</v>
      </c>
      <c r="E57" s="31" t="s">
        <v>80</v>
      </c>
      <c r="F57" s="63"/>
      <c r="G57" s="64">
        <v>0</v>
      </c>
      <c r="H57" s="49"/>
      <c r="I57" s="64">
        <v>0</v>
      </c>
      <c r="J57" s="49">
        <v>2493.6</v>
      </c>
      <c r="K57" s="64">
        <f t="shared" si="3"/>
        <v>2493.6</v>
      </c>
      <c r="L57" s="49"/>
      <c r="M57" s="170">
        <f t="shared" si="4"/>
        <v>2493.6</v>
      </c>
      <c r="N57" s="49"/>
      <c r="O57" s="170">
        <f t="shared" si="5"/>
        <v>2493.6</v>
      </c>
      <c r="P57" s="49">
        <v>-84</v>
      </c>
      <c r="Q57" s="170">
        <f t="shared" si="6"/>
        <v>2409.6</v>
      </c>
      <c r="R57" s="49">
        <v>57.5</v>
      </c>
      <c r="S57" s="170">
        <f t="shared" si="7"/>
        <v>2467.1</v>
      </c>
    </row>
    <row r="58" spans="1:19" ht="14.25" customHeight="1">
      <c r="A58" s="61"/>
      <c r="B58" s="62"/>
      <c r="C58" s="58">
        <v>5169</v>
      </c>
      <c r="D58" s="35" t="s">
        <v>81</v>
      </c>
      <c r="E58" s="31" t="s">
        <v>80</v>
      </c>
      <c r="F58" s="63"/>
      <c r="G58" s="64">
        <v>0</v>
      </c>
      <c r="H58" s="49"/>
      <c r="I58" s="64">
        <v>0</v>
      </c>
      <c r="J58" s="49"/>
      <c r="K58" s="64">
        <v>0</v>
      </c>
      <c r="L58" s="49"/>
      <c r="M58" s="170">
        <v>0</v>
      </c>
      <c r="N58" s="49"/>
      <c r="O58" s="170">
        <v>0</v>
      </c>
      <c r="P58" s="49">
        <v>84</v>
      </c>
      <c r="Q58" s="170">
        <f t="shared" si="6"/>
        <v>84</v>
      </c>
      <c r="R58" s="49"/>
      <c r="S58" s="170">
        <f t="shared" si="7"/>
        <v>84</v>
      </c>
    </row>
    <row r="59" spans="1:19" ht="14.25" customHeight="1">
      <c r="A59" s="61"/>
      <c r="B59" s="62"/>
      <c r="C59" s="58">
        <v>5331</v>
      </c>
      <c r="D59" s="35" t="s">
        <v>47</v>
      </c>
      <c r="E59" s="31" t="s">
        <v>48</v>
      </c>
      <c r="F59" s="63"/>
      <c r="G59" s="64">
        <v>0</v>
      </c>
      <c r="H59" s="49">
        <v>587</v>
      </c>
      <c r="I59" s="64">
        <f>SUM(G59:H59)</f>
        <v>587</v>
      </c>
      <c r="J59" s="49">
        <v>-587</v>
      </c>
      <c r="K59" s="64">
        <f t="shared" si="3"/>
        <v>0</v>
      </c>
      <c r="L59" s="49"/>
      <c r="M59" s="170">
        <f t="shared" si="4"/>
        <v>0</v>
      </c>
      <c r="N59" s="49"/>
      <c r="O59" s="170">
        <f t="shared" si="5"/>
        <v>0</v>
      </c>
      <c r="P59" s="49"/>
      <c r="Q59" s="170">
        <f t="shared" si="6"/>
        <v>0</v>
      </c>
      <c r="R59" s="49"/>
      <c r="S59" s="170">
        <f t="shared" si="7"/>
        <v>0</v>
      </c>
    </row>
    <row r="60" spans="1:19" ht="14.25" customHeight="1">
      <c r="A60" s="61"/>
      <c r="B60" s="62"/>
      <c r="C60" s="80">
        <v>6351</v>
      </c>
      <c r="D60" s="28"/>
      <c r="E60" s="32" t="s">
        <v>13</v>
      </c>
      <c r="F60" s="67"/>
      <c r="G60" s="93">
        <v>0</v>
      </c>
      <c r="H60" s="129">
        <f>H55+H56</f>
        <v>206.6</v>
      </c>
      <c r="I60" s="93">
        <f>SUM(G60:H60)</f>
        <v>206.6</v>
      </c>
      <c r="J60" s="129">
        <v>-206.6</v>
      </c>
      <c r="K60" s="93">
        <f t="shared" si="3"/>
        <v>0</v>
      </c>
      <c r="L60" s="129"/>
      <c r="M60" s="127">
        <f t="shared" si="4"/>
        <v>0</v>
      </c>
      <c r="N60" s="129"/>
      <c r="O60" s="127">
        <f t="shared" si="5"/>
        <v>0</v>
      </c>
      <c r="P60" s="129"/>
      <c r="Q60" s="127">
        <f t="shared" si="6"/>
        <v>0</v>
      </c>
      <c r="R60" s="129"/>
      <c r="S60" s="127">
        <f t="shared" si="7"/>
        <v>0</v>
      </c>
    </row>
    <row r="61" spans="1:19" ht="14.25" customHeight="1">
      <c r="A61" s="66"/>
      <c r="B61" s="58"/>
      <c r="C61" s="80">
        <v>5331</v>
      </c>
      <c r="D61" s="32"/>
      <c r="E61" s="32" t="s">
        <v>20</v>
      </c>
      <c r="F61" s="67"/>
      <c r="G61" s="227">
        <v>0</v>
      </c>
      <c r="H61" s="228">
        <v>587</v>
      </c>
      <c r="I61" s="227">
        <f>SUM(G61:H61)</f>
        <v>587</v>
      </c>
      <c r="J61" s="228">
        <v>-587</v>
      </c>
      <c r="K61" s="227">
        <f t="shared" si="3"/>
        <v>0</v>
      </c>
      <c r="L61" s="228"/>
      <c r="M61" s="229">
        <f t="shared" si="4"/>
        <v>0</v>
      </c>
      <c r="N61" s="228"/>
      <c r="O61" s="229">
        <f t="shared" si="5"/>
        <v>0</v>
      </c>
      <c r="P61" s="228"/>
      <c r="Q61" s="229">
        <f t="shared" si="6"/>
        <v>0</v>
      </c>
      <c r="R61" s="228"/>
      <c r="S61" s="229">
        <f t="shared" si="7"/>
        <v>0</v>
      </c>
    </row>
    <row r="62" spans="1:19" ht="14.25" customHeight="1">
      <c r="A62" s="66"/>
      <c r="B62" s="58"/>
      <c r="C62" s="80">
        <v>5169</v>
      </c>
      <c r="D62" s="32"/>
      <c r="E62" s="32" t="s">
        <v>116</v>
      </c>
      <c r="F62" s="67"/>
      <c r="G62" s="227">
        <v>0</v>
      </c>
      <c r="H62" s="228"/>
      <c r="I62" s="227">
        <v>0</v>
      </c>
      <c r="J62" s="228"/>
      <c r="K62" s="227">
        <v>0</v>
      </c>
      <c r="L62" s="228"/>
      <c r="M62" s="229">
        <v>0</v>
      </c>
      <c r="N62" s="228"/>
      <c r="O62" s="229">
        <v>0</v>
      </c>
      <c r="P62" s="228">
        <v>84</v>
      </c>
      <c r="Q62" s="229">
        <f t="shared" si="6"/>
        <v>84</v>
      </c>
      <c r="R62" s="228"/>
      <c r="S62" s="229">
        <f t="shared" si="7"/>
        <v>84</v>
      </c>
    </row>
    <row r="63" spans="1:19" ht="14.25" customHeight="1" thickBot="1">
      <c r="A63" s="73"/>
      <c r="B63" s="221"/>
      <c r="C63" s="74">
        <v>5171</v>
      </c>
      <c r="D63" s="222"/>
      <c r="E63" s="222" t="s">
        <v>83</v>
      </c>
      <c r="F63" s="223"/>
      <c r="G63" s="224">
        <v>0</v>
      </c>
      <c r="H63" s="225"/>
      <c r="I63" s="224">
        <v>0</v>
      </c>
      <c r="J63" s="225">
        <f>J57</f>
        <v>2493.6</v>
      </c>
      <c r="K63" s="224">
        <f>SUM(I63:J63)</f>
        <v>2493.6</v>
      </c>
      <c r="L63" s="225"/>
      <c r="M63" s="226">
        <f>SUM(K63:L63)</f>
        <v>2493.6</v>
      </c>
      <c r="N63" s="225"/>
      <c r="O63" s="226">
        <f>SUM(M63:N63)</f>
        <v>2493.6</v>
      </c>
      <c r="P63" s="225">
        <v>-84</v>
      </c>
      <c r="Q63" s="226">
        <f>SUM(O63:P63)</f>
        <v>2409.6</v>
      </c>
      <c r="R63" s="225">
        <v>57.5</v>
      </c>
      <c r="S63" s="226">
        <f>SUM(Q63:R63)</f>
        <v>2467.1</v>
      </c>
    </row>
    <row r="64" spans="1:19" ht="14.25" customHeight="1">
      <c r="A64" s="83">
        <v>14</v>
      </c>
      <c r="B64" s="84">
        <v>4357</v>
      </c>
      <c r="C64" s="84"/>
      <c r="D64" s="33"/>
      <c r="E64" s="85" t="s">
        <v>66</v>
      </c>
      <c r="F64" s="86"/>
      <c r="G64" s="110">
        <f>SUM(G66)</f>
        <v>450</v>
      </c>
      <c r="H64" s="52"/>
      <c r="I64" s="110">
        <f>SUM(I66)</f>
        <v>450</v>
      </c>
      <c r="J64" s="52"/>
      <c r="K64" s="110">
        <f>SUM(K66)</f>
        <v>450</v>
      </c>
      <c r="L64" s="52"/>
      <c r="M64" s="148">
        <f>SUM(M66)</f>
        <v>450</v>
      </c>
      <c r="N64" s="52"/>
      <c r="O64" s="148">
        <f>SUM(O66)</f>
        <v>450</v>
      </c>
      <c r="P64" s="52"/>
      <c r="Q64" s="148">
        <f>SUM(Q66)</f>
        <v>450</v>
      </c>
      <c r="R64" s="52"/>
      <c r="S64" s="148">
        <f>SUM(S66)</f>
        <v>450</v>
      </c>
    </row>
    <row r="65" spans="1:19" ht="14.25" customHeight="1">
      <c r="A65" s="61"/>
      <c r="B65" s="62"/>
      <c r="C65" s="58">
        <v>6351</v>
      </c>
      <c r="D65" s="35" t="s">
        <v>67</v>
      </c>
      <c r="E65" s="100" t="s">
        <v>68</v>
      </c>
      <c r="F65" s="67"/>
      <c r="G65" s="76">
        <v>450</v>
      </c>
      <c r="H65" s="49"/>
      <c r="I65" s="76">
        <f>SUM(G65:H65)</f>
        <v>450</v>
      </c>
      <c r="J65" s="49"/>
      <c r="K65" s="76">
        <f>SUM(I65:J65)</f>
        <v>450</v>
      </c>
      <c r="L65" s="49"/>
      <c r="M65" s="233">
        <f>SUM(K65:L65)</f>
        <v>450</v>
      </c>
      <c r="N65" s="49"/>
      <c r="O65" s="233">
        <f>SUM(M65:N65)</f>
        <v>450</v>
      </c>
      <c r="P65" s="49"/>
      <c r="Q65" s="233">
        <f>SUM(O65:P65)</f>
        <v>450</v>
      </c>
      <c r="R65" s="49"/>
      <c r="S65" s="233">
        <f>SUM(Q65:R65)</f>
        <v>450</v>
      </c>
    </row>
    <row r="66" spans="1:19" ht="14.25" customHeight="1" thickBot="1">
      <c r="A66" s="69"/>
      <c r="B66" s="70"/>
      <c r="C66" s="71">
        <v>6351</v>
      </c>
      <c r="D66" s="34"/>
      <c r="E66" s="29" t="s">
        <v>13</v>
      </c>
      <c r="F66" s="72"/>
      <c r="G66" s="209">
        <v>450</v>
      </c>
      <c r="H66" s="212"/>
      <c r="I66" s="209">
        <f>SUM(G66:H66)</f>
        <v>450</v>
      </c>
      <c r="J66" s="212"/>
      <c r="K66" s="209">
        <f>SUM(I66:J66)</f>
        <v>450</v>
      </c>
      <c r="L66" s="212"/>
      <c r="M66" s="210">
        <f>SUM(K66:L66)</f>
        <v>450</v>
      </c>
      <c r="N66" s="212"/>
      <c r="O66" s="210">
        <f>SUM(M66:N66)</f>
        <v>450</v>
      </c>
      <c r="P66" s="212"/>
      <c r="Q66" s="210">
        <f>SUM(O66:P66)</f>
        <v>450</v>
      </c>
      <c r="R66" s="212"/>
      <c r="S66" s="210">
        <f>SUM(Q66:R66)</f>
        <v>450</v>
      </c>
    </row>
    <row r="67" spans="1:19" ht="14.25" customHeight="1">
      <c r="A67" s="77">
        <v>15</v>
      </c>
      <c r="B67" s="78">
        <v>4357</v>
      </c>
      <c r="C67" s="78"/>
      <c r="D67" s="30"/>
      <c r="E67" s="79" t="s">
        <v>22</v>
      </c>
      <c r="F67" s="35"/>
      <c r="G67" s="109">
        <f>SUM(G72+G71)</f>
        <v>1500</v>
      </c>
      <c r="H67" s="49"/>
      <c r="I67" s="109">
        <f>SUM(I72+I71)</f>
        <v>6850.7</v>
      </c>
      <c r="J67" s="49"/>
      <c r="K67" s="109">
        <f>SUM(K72+K71)</f>
        <v>6850.7</v>
      </c>
      <c r="L67" s="49"/>
      <c r="M67" s="161">
        <f>SUM(M72+M71)</f>
        <v>6850.7</v>
      </c>
      <c r="N67" s="49"/>
      <c r="O67" s="161">
        <f>SUM(O72+O71)</f>
        <v>6850.7</v>
      </c>
      <c r="P67" s="49"/>
      <c r="Q67" s="161">
        <f>SUM(Q72+Q71)</f>
        <v>7050.7</v>
      </c>
      <c r="R67" s="49"/>
      <c r="S67" s="161">
        <f>SUM(S72+S71)</f>
        <v>6993.2</v>
      </c>
    </row>
    <row r="68" spans="1:19" ht="14.25" customHeight="1">
      <c r="A68" s="66"/>
      <c r="B68" s="58"/>
      <c r="C68" s="58">
        <v>6351</v>
      </c>
      <c r="D68" s="28" t="s">
        <v>69</v>
      </c>
      <c r="E68" s="28" t="s">
        <v>70</v>
      </c>
      <c r="F68" s="82"/>
      <c r="G68" s="68">
        <v>1500</v>
      </c>
      <c r="H68" s="49"/>
      <c r="I68" s="68">
        <f>SUM(G68:H68)</f>
        <v>1500</v>
      </c>
      <c r="J68" s="49"/>
      <c r="K68" s="68">
        <f>SUM(I68:J68)</f>
        <v>1500</v>
      </c>
      <c r="L68" s="49"/>
      <c r="M68" s="116">
        <f>SUM(K68:L68)</f>
        <v>1500</v>
      </c>
      <c r="N68" s="49"/>
      <c r="O68" s="116">
        <f>SUM(M68:N68)</f>
        <v>1500</v>
      </c>
      <c r="P68" s="49"/>
      <c r="Q68" s="116">
        <f>SUM(O68:P68)</f>
        <v>1500</v>
      </c>
      <c r="R68" s="49">
        <v>135</v>
      </c>
      <c r="S68" s="116">
        <f>SUM(Q68:R68)</f>
        <v>1635</v>
      </c>
    </row>
    <row r="69" spans="1:19" ht="14.25" customHeight="1">
      <c r="A69" s="66"/>
      <c r="B69" s="58"/>
      <c r="C69" s="58">
        <v>6351</v>
      </c>
      <c r="D69" s="28" t="s">
        <v>112</v>
      </c>
      <c r="E69" s="28" t="s">
        <v>111</v>
      </c>
      <c r="F69" s="82"/>
      <c r="G69" s="68">
        <v>0</v>
      </c>
      <c r="H69" s="49"/>
      <c r="I69" s="68">
        <v>0</v>
      </c>
      <c r="J69" s="49"/>
      <c r="K69" s="68">
        <v>0</v>
      </c>
      <c r="L69" s="49"/>
      <c r="M69" s="116">
        <v>0</v>
      </c>
      <c r="N69" s="49"/>
      <c r="O69" s="116">
        <v>0</v>
      </c>
      <c r="P69" s="49">
        <v>200</v>
      </c>
      <c r="Q69" s="116">
        <f>SUM(O69:P69)</f>
        <v>200</v>
      </c>
      <c r="R69" s="49"/>
      <c r="S69" s="116">
        <f>SUM(Q69:R69)</f>
        <v>200</v>
      </c>
    </row>
    <row r="70" spans="1:19" ht="14.25" customHeight="1">
      <c r="A70" s="66"/>
      <c r="B70" s="58"/>
      <c r="C70" s="58">
        <v>5331</v>
      </c>
      <c r="D70" s="28" t="s">
        <v>71</v>
      </c>
      <c r="E70" s="28" t="s">
        <v>72</v>
      </c>
      <c r="F70" s="82"/>
      <c r="G70" s="68">
        <v>0</v>
      </c>
      <c r="H70" s="50">
        <v>5350.7</v>
      </c>
      <c r="I70" s="68">
        <f>SUM(G70:H70)</f>
        <v>5350.7</v>
      </c>
      <c r="J70" s="50"/>
      <c r="K70" s="68">
        <f>SUM(I70:J70)</f>
        <v>5350.7</v>
      </c>
      <c r="L70" s="50"/>
      <c r="M70" s="116">
        <f>SUM(K70:L70)</f>
        <v>5350.7</v>
      </c>
      <c r="N70" s="50"/>
      <c r="O70" s="116">
        <f>SUM(M70:N70)</f>
        <v>5350.7</v>
      </c>
      <c r="P70" s="50"/>
      <c r="Q70" s="116">
        <f>SUM(O70:P70)</f>
        <v>5350.7</v>
      </c>
      <c r="R70" s="50">
        <v>-192.5</v>
      </c>
      <c r="S70" s="116">
        <f>SUM(Q70:R70)</f>
        <v>5158.2</v>
      </c>
    </row>
    <row r="71" spans="1:19" ht="13.5" customHeight="1">
      <c r="A71" s="163"/>
      <c r="B71" s="74"/>
      <c r="C71" s="78">
        <v>6351</v>
      </c>
      <c r="D71" s="35"/>
      <c r="E71" s="32" t="s">
        <v>13</v>
      </c>
      <c r="F71" s="164"/>
      <c r="G71" s="159">
        <f>G68</f>
        <v>1500</v>
      </c>
      <c r="H71" s="131"/>
      <c r="I71" s="159">
        <f>SUM(G71:H71)</f>
        <v>1500</v>
      </c>
      <c r="J71" s="131"/>
      <c r="K71" s="159">
        <f>SUM(I71:J71)</f>
        <v>1500</v>
      </c>
      <c r="L71" s="131"/>
      <c r="M71" s="113">
        <f>SUM(K71:L71)</f>
        <v>1500</v>
      </c>
      <c r="N71" s="131"/>
      <c r="O71" s="113">
        <f>SUM(M71:N71)</f>
        <v>1500</v>
      </c>
      <c r="P71" s="131">
        <v>200</v>
      </c>
      <c r="Q71" s="113">
        <f>SUM(O71:P71)</f>
        <v>1700</v>
      </c>
      <c r="R71" s="131">
        <v>135</v>
      </c>
      <c r="S71" s="113">
        <f>SUM(Q71:R71)</f>
        <v>1835</v>
      </c>
    </row>
    <row r="72" spans="1:19" ht="14.25" customHeight="1" thickBot="1">
      <c r="A72" s="81"/>
      <c r="B72" s="71"/>
      <c r="C72" s="71">
        <v>5331</v>
      </c>
      <c r="D72" s="29"/>
      <c r="E72" s="29" t="s">
        <v>20</v>
      </c>
      <c r="F72" s="34"/>
      <c r="G72" s="126">
        <v>0</v>
      </c>
      <c r="H72" s="128">
        <v>5350.7</v>
      </c>
      <c r="I72" s="126">
        <f>SUM(G72:H72)</f>
        <v>5350.7</v>
      </c>
      <c r="J72" s="128"/>
      <c r="K72" s="126">
        <f>SUM(I72:J72)</f>
        <v>5350.7</v>
      </c>
      <c r="L72" s="128"/>
      <c r="M72" s="162">
        <f>SUM(K72:L72)</f>
        <v>5350.7</v>
      </c>
      <c r="N72" s="128"/>
      <c r="O72" s="162">
        <f>SUM(M72:N72)</f>
        <v>5350.7</v>
      </c>
      <c r="P72" s="128"/>
      <c r="Q72" s="162">
        <f>SUM(O72:P72)</f>
        <v>5350.7</v>
      </c>
      <c r="R72" s="128">
        <v>-192.5</v>
      </c>
      <c r="S72" s="162">
        <f>SUM(Q72:R72)</f>
        <v>5158.2</v>
      </c>
    </row>
    <row r="73" spans="1:19" ht="14.25" customHeight="1">
      <c r="A73" s="96">
        <v>19</v>
      </c>
      <c r="B73" s="97">
        <v>4357</v>
      </c>
      <c r="C73" s="98"/>
      <c r="D73" s="112"/>
      <c r="E73" s="114" t="s">
        <v>17</v>
      </c>
      <c r="F73" s="217"/>
      <c r="G73" s="218">
        <f>SUM(G77)</f>
        <v>300</v>
      </c>
      <c r="H73" s="52"/>
      <c r="I73" s="218">
        <f>SUM(I77)</f>
        <v>300</v>
      </c>
      <c r="J73" s="52"/>
      <c r="K73" s="218">
        <f>SUM(K77)</f>
        <v>920</v>
      </c>
      <c r="L73" s="52"/>
      <c r="M73" s="219">
        <f>SUM(M77)</f>
        <v>920</v>
      </c>
      <c r="N73" s="52"/>
      <c r="O73" s="219">
        <f>SUM(O77)</f>
        <v>920</v>
      </c>
      <c r="P73" s="52"/>
      <c r="Q73" s="219">
        <f>SUM(Q77)</f>
        <v>920</v>
      </c>
      <c r="R73" s="52"/>
      <c r="S73" s="219">
        <f>SUM(S77)</f>
        <v>920</v>
      </c>
    </row>
    <row r="74" spans="1:19" ht="14.25" customHeight="1">
      <c r="A74" s="66"/>
      <c r="B74" s="58"/>
      <c r="C74" s="171">
        <v>6351</v>
      </c>
      <c r="D74" s="28" t="s">
        <v>73</v>
      </c>
      <c r="E74" s="172" t="s">
        <v>75</v>
      </c>
      <c r="F74" s="67"/>
      <c r="G74" s="68">
        <v>100</v>
      </c>
      <c r="H74" s="50"/>
      <c r="I74" s="68">
        <f>SUM(G74:H74)</f>
        <v>100</v>
      </c>
      <c r="J74" s="50">
        <v>-100</v>
      </c>
      <c r="K74" s="68">
        <f>SUM(I74:J74)</f>
        <v>0</v>
      </c>
      <c r="L74" s="50"/>
      <c r="M74" s="116">
        <f>SUM(K74:L74)</f>
        <v>0</v>
      </c>
      <c r="N74" s="50"/>
      <c r="O74" s="116">
        <f>SUM(M74:N74)</f>
        <v>0</v>
      </c>
      <c r="P74" s="50"/>
      <c r="Q74" s="116">
        <f>SUM(O74:P74)</f>
        <v>0</v>
      </c>
      <c r="R74" s="50"/>
      <c r="S74" s="116">
        <f>SUM(Q74:R74)</f>
        <v>0</v>
      </c>
    </row>
    <row r="75" spans="1:19" ht="14.25" customHeight="1">
      <c r="A75" s="66"/>
      <c r="B75" s="58"/>
      <c r="C75" s="171">
        <v>6351</v>
      </c>
      <c r="D75" s="28" t="s">
        <v>74</v>
      </c>
      <c r="E75" s="172" t="s">
        <v>76</v>
      </c>
      <c r="F75" s="67"/>
      <c r="G75" s="68">
        <v>200</v>
      </c>
      <c r="H75" s="50"/>
      <c r="I75" s="68">
        <f>SUM(G75:H75)</f>
        <v>200</v>
      </c>
      <c r="J75" s="50">
        <v>-200</v>
      </c>
      <c r="K75" s="68">
        <f>SUM(I75:J75)</f>
        <v>0</v>
      </c>
      <c r="L75" s="50"/>
      <c r="M75" s="116">
        <f>SUM(K75:L75)</f>
        <v>0</v>
      </c>
      <c r="N75" s="50"/>
      <c r="O75" s="116">
        <f>SUM(M75:N75)</f>
        <v>0</v>
      </c>
      <c r="P75" s="50"/>
      <c r="Q75" s="116">
        <f>SUM(O75:P75)</f>
        <v>0</v>
      </c>
      <c r="R75" s="50"/>
      <c r="S75" s="116">
        <f>SUM(Q75:R75)</f>
        <v>0</v>
      </c>
    </row>
    <row r="76" spans="1:19" ht="14.25" customHeight="1">
      <c r="A76" s="66"/>
      <c r="B76" s="58"/>
      <c r="C76" s="171">
        <v>6351</v>
      </c>
      <c r="D76" s="28" t="s">
        <v>79</v>
      </c>
      <c r="E76" s="172" t="s">
        <v>84</v>
      </c>
      <c r="F76" s="67"/>
      <c r="G76" s="68">
        <v>0</v>
      </c>
      <c r="H76" s="50"/>
      <c r="I76" s="68">
        <v>0</v>
      </c>
      <c r="J76" s="50">
        <v>920</v>
      </c>
      <c r="K76" s="68">
        <f>SUM(I76:J76)</f>
        <v>920</v>
      </c>
      <c r="L76" s="50"/>
      <c r="M76" s="116">
        <f>SUM(K76:L76)</f>
        <v>920</v>
      </c>
      <c r="N76" s="50"/>
      <c r="O76" s="116">
        <f>SUM(M76:N76)</f>
        <v>920</v>
      </c>
      <c r="P76" s="50"/>
      <c r="Q76" s="116">
        <f>SUM(O76:P76)</f>
        <v>920</v>
      </c>
      <c r="R76" s="50"/>
      <c r="S76" s="116">
        <f>SUM(Q76:R76)</f>
        <v>920</v>
      </c>
    </row>
    <row r="77" spans="1:19" ht="14.25" customHeight="1" thickBot="1">
      <c r="A77" s="199"/>
      <c r="B77" s="200"/>
      <c r="C77" s="99">
        <v>6351</v>
      </c>
      <c r="D77" s="201"/>
      <c r="E77" s="201" t="s">
        <v>13</v>
      </c>
      <c r="F77" s="203"/>
      <c r="G77" s="215">
        <f>SUM(G74:G76)</f>
        <v>300</v>
      </c>
      <c r="H77" s="212"/>
      <c r="I77" s="215">
        <f>SUM(I74:I76)</f>
        <v>300</v>
      </c>
      <c r="J77" s="212">
        <v>620</v>
      </c>
      <c r="K77" s="215">
        <f>SUM(K74:K76)</f>
        <v>920</v>
      </c>
      <c r="L77" s="212"/>
      <c r="M77" s="216">
        <f>SUM(M74:M76)</f>
        <v>920</v>
      </c>
      <c r="N77" s="212"/>
      <c r="O77" s="216">
        <f>SUM(O74:O76)</f>
        <v>920</v>
      </c>
      <c r="P77" s="212"/>
      <c r="Q77" s="216">
        <f>SUM(Q74:Q76)</f>
        <v>920</v>
      </c>
      <c r="R77" s="212"/>
      <c r="S77" s="216">
        <f>SUM(S74:S76)</f>
        <v>920</v>
      </c>
    </row>
    <row r="78" spans="1:19" ht="14.25" customHeight="1">
      <c r="A78" s="83">
        <v>28</v>
      </c>
      <c r="B78" s="84">
        <v>4357</v>
      </c>
      <c r="C78" s="84"/>
      <c r="D78" s="33"/>
      <c r="E78" s="85" t="s">
        <v>36</v>
      </c>
      <c r="F78" s="86"/>
      <c r="G78" s="110">
        <f>SUM(G80)</f>
        <v>4300</v>
      </c>
      <c r="H78" s="52"/>
      <c r="I78" s="110">
        <f>SUM(I80)</f>
        <v>26303.7</v>
      </c>
      <c r="J78" s="52"/>
      <c r="K78" s="110">
        <f>SUM(K80)</f>
        <v>23983.7</v>
      </c>
      <c r="L78" s="52"/>
      <c r="M78" s="148">
        <f>SUM(M80)</f>
        <v>6955.700000000001</v>
      </c>
      <c r="N78" s="52"/>
      <c r="O78" s="148">
        <f>SUM(O80)</f>
        <v>6955.700000000001</v>
      </c>
      <c r="P78" s="52"/>
      <c r="Q78" s="148">
        <f>SUM(Q80)</f>
        <v>13983.7</v>
      </c>
      <c r="R78" s="52"/>
      <c r="S78" s="148">
        <f>SUM(S80)</f>
        <v>13983.7</v>
      </c>
    </row>
    <row r="79" spans="1:19" ht="27" customHeight="1">
      <c r="A79" s="66"/>
      <c r="B79" s="58"/>
      <c r="C79" s="115">
        <v>6121</v>
      </c>
      <c r="D79" s="189" t="s">
        <v>39</v>
      </c>
      <c r="E79" s="174" t="s">
        <v>40</v>
      </c>
      <c r="F79" s="63"/>
      <c r="G79" s="64">
        <v>4300</v>
      </c>
      <c r="H79" s="49">
        <v>22003.7</v>
      </c>
      <c r="I79" s="64">
        <f>SUM(G79:H79)</f>
        <v>26303.7</v>
      </c>
      <c r="J79" s="49">
        <v>-2320</v>
      </c>
      <c r="K79" s="64">
        <f>SUM(I79:J79)</f>
        <v>23983.7</v>
      </c>
      <c r="L79" s="49">
        <v>-17028</v>
      </c>
      <c r="M79" s="170">
        <f>SUM(K79:L79)</f>
        <v>6955.700000000001</v>
      </c>
      <c r="N79" s="49"/>
      <c r="O79" s="170">
        <f>SUM(M79:N79)</f>
        <v>6955.700000000001</v>
      </c>
      <c r="P79" s="49">
        <v>7028</v>
      </c>
      <c r="Q79" s="170">
        <f>SUM(O79:P79)</f>
        <v>13983.7</v>
      </c>
      <c r="R79" s="49"/>
      <c r="S79" s="170">
        <f>SUM(Q79:R79)</f>
        <v>13983.7</v>
      </c>
    </row>
    <row r="80" spans="1:19" ht="14.25" customHeight="1" thickBot="1">
      <c r="A80" s="66"/>
      <c r="B80" s="62"/>
      <c r="C80" s="80">
        <v>6121</v>
      </c>
      <c r="D80" s="28"/>
      <c r="E80" s="32" t="s">
        <v>37</v>
      </c>
      <c r="F80" s="65"/>
      <c r="G80" s="92">
        <f>SUM(G79)</f>
        <v>4300</v>
      </c>
      <c r="H80" s="130">
        <v>22003.7</v>
      </c>
      <c r="I80" s="92">
        <f>SUM(G80:H80)</f>
        <v>26303.7</v>
      </c>
      <c r="J80" s="130">
        <v>-2320</v>
      </c>
      <c r="K80" s="92">
        <f>SUM(I80:J80)</f>
        <v>23983.7</v>
      </c>
      <c r="L80" s="130">
        <v>-17028</v>
      </c>
      <c r="M80" s="234">
        <f>SUM(K80:L80)</f>
        <v>6955.700000000001</v>
      </c>
      <c r="N80" s="130"/>
      <c r="O80" s="234">
        <f>SUM(M80:N80)</f>
        <v>6955.700000000001</v>
      </c>
      <c r="P80" s="130">
        <v>7028</v>
      </c>
      <c r="Q80" s="234">
        <f>SUM(O80:P80)</f>
        <v>13983.7</v>
      </c>
      <c r="R80" s="130"/>
      <c r="S80" s="234">
        <f>SUM(Q80:R80)</f>
        <v>13983.7</v>
      </c>
    </row>
    <row r="81" spans="1:19" ht="14.25" customHeight="1">
      <c r="A81" s="190"/>
      <c r="B81" s="191"/>
      <c r="C81" s="192"/>
      <c r="D81" s="193"/>
      <c r="E81" s="194" t="s">
        <v>15</v>
      </c>
      <c r="F81" s="195"/>
      <c r="G81" s="196">
        <f>SUM(G83)</f>
        <v>1700</v>
      </c>
      <c r="H81" s="197"/>
      <c r="I81" s="196">
        <f>SUM(I83)</f>
        <v>1700</v>
      </c>
      <c r="J81" s="197"/>
      <c r="K81" s="196">
        <f>SUM(K83)</f>
        <v>1700</v>
      </c>
      <c r="L81" s="197"/>
      <c r="M81" s="198">
        <f>SUM(M83)</f>
        <v>2128.5</v>
      </c>
      <c r="N81" s="197"/>
      <c r="O81" s="198">
        <f>SUM(O83)</f>
        <v>3828.5</v>
      </c>
      <c r="P81" s="197"/>
      <c r="Q81" s="198">
        <f>SUM(Q83)</f>
        <v>1828.5</v>
      </c>
      <c r="R81" s="197"/>
      <c r="S81" s="198">
        <f>SUM(S83)</f>
        <v>1828.5</v>
      </c>
    </row>
    <row r="82" spans="1:19" ht="14.25" customHeight="1">
      <c r="A82" s="66"/>
      <c r="B82" s="58"/>
      <c r="C82" s="58">
        <v>6901</v>
      </c>
      <c r="D82" s="32"/>
      <c r="E82" s="47"/>
      <c r="F82" s="67"/>
      <c r="G82" s="68">
        <v>1700</v>
      </c>
      <c r="H82" s="50"/>
      <c r="I82" s="68">
        <f>SUM(G82:H82)</f>
        <v>1700</v>
      </c>
      <c r="J82" s="50"/>
      <c r="K82" s="68">
        <f>SUM(I82:J82)</f>
        <v>1700</v>
      </c>
      <c r="L82" s="50">
        <v>428.5</v>
      </c>
      <c r="M82" s="116">
        <f>SUM(K82:L82)</f>
        <v>2128.5</v>
      </c>
      <c r="N82" s="50">
        <v>1700</v>
      </c>
      <c r="O82" s="116">
        <f>SUM(M82:N82)</f>
        <v>3828.5</v>
      </c>
      <c r="P82" s="50">
        <v>-2000</v>
      </c>
      <c r="Q82" s="116">
        <f>SUM(O82:P82)</f>
        <v>1828.5</v>
      </c>
      <c r="R82" s="50"/>
      <c r="S82" s="116">
        <f>SUM(Q82:R82)</f>
        <v>1828.5</v>
      </c>
    </row>
    <row r="83" spans="1:19" ht="14.25" customHeight="1" thickBot="1">
      <c r="A83" s="199"/>
      <c r="B83" s="200"/>
      <c r="C83" s="99">
        <v>6901</v>
      </c>
      <c r="D83" s="201"/>
      <c r="E83" s="202" t="s">
        <v>21</v>
      </c>
      <c r="F83" s="203"/>
      <c r="G83" s="204">
        <v>1700</v>
      </c>
      <c r="H83" s="101"/>
      <c r="I83" s="204">
        <f>SUM(G83:H83)</f>
        <v>1700</v>
      </c>
      <c r="J83" s="101"/>
      <c r="K83" s="204">
        <f>SUM(I83:J83)</f>
        <v>1700</v>
      </c>
      <c r="L83" s="130">
        <v>428.5</v>
      </c>
      <c r="M83" s="205">
        <f>SUM(K83:L83)</f>
        <v>2128.5</v>
      </c>
      <c r="N83" s="130">
        <v>1700</v>
      </c>
      <c r="O83" s="205">
        <f>SUM(M83:N83)</f>
        <v>3828.5</v>
      </c>
      <c r="P83" s="130">
        <v>-2000</v>
      </c>
      <c r="Q83" s="205">
        <f>SUM(O83:P83)</f>
        <v>1828.5</v>
      </c>
      <c r="R83" s="130"/>
      <c r="S83" s="205">
        <f>SUM(Q83:R83)</f>
        <v>1828.5</v>
      </c>
    </row>
    <row r="84" spans="1:19" ht="16.5" thickBot="1">
      <c r="A84" s="88"/>
      <c r="B84" s="89"/>
      <c r="C84" s="89"/>
      <c r="D84" s="90"/>
      <c r="E84" s="91"/>
      <c r="F84" s="94">
        <v>0</v>
      </c>
      <c r="G84" s="94">
        <f>G28+G33+G40+G46+G53+G60+G61+G66+G71+G72+G77+G80+G83</f>
        <v>11000</v>
      </c>
      <c r="H84" s="173">
        <f>H27+H35+H52+H55+H56+H59+H70+H79</f>
        <v>31777.1</v>
      </c>
      <c r="I84" s="182">
        <f>I28+I33+I40+I46+I53+I60+I61+I66+I71+I72+I77+I80+I83</f>
        <v>42777.100000000006</v>
      </c>
      <c r="J84" s="173">
        <f>J55+J56+J57+J59+J74+J75+J76+J79</f>
        <v>0</v>
      </c>
      <c r="K84" s="182">
        <f>K28+K33+K40+K46+K53+K60+K61+K66+K71+K72+K77+K80+K83+K63</f>
        <v>42777.1</v>
      </c>
      <c r="L84" s="173">
        <f>L79+L82</f>
        <v>-16599.5</v>
      </c>
      <c r="M84" s="182">
        <f>M28+M33+M40+M46+M53+M60+M61+M66+M71+M72+M77+M80+M83+M63</f>
        <v>26177.6</v>
      </c>
      <c r="N84" s="173">
        <f>N82+N35+N36+N37</f>
        <v>0</v>
      </c>
      <c r="O84" s="182">
        <f>O28+O33+O40+O46+O53+O60+O61+O66+O71+O72+O77+O80+O83+O63+O38+O39</f>
        <v>26177.6</v>
      </c>
      <c r="P84" s="173">
        <f>P30+P31+P42+P48+P69+P82+P57+P58+P79</f>
        <v>7228</v>
      </c>
      <c r="Q84" s="182">
        <f>Q28+Q33+Q40+Q46+Q53+Q60+Q61+Q66+Q71+Q72+Q77+Q80+Q83+Q63+Q32+Q38+Q39+Q43+Q49+Q62</f>
        <v>33405.6</v>
      </c>
      <c r="R84" s="173">
        <f>R57+R68+R70</f>
        <v>0</v>
      </c>
      <c r="S84" s="182">
        <f>S28+S33+S40+S46+S53+S60+S61+S66+S71+S72+S77+S80+S83+S63+S32+S38+S39+S43+S49+S62</f>
        <v>33405.6</v>
      </c>
    </row>
    <row r="85" spans="1:19" ht="12.75">
      <c r="A85" s="37"/>
      <c r="B85" s="38"/>
      <c r="C85" s="38"/>
      <c r="D85" s="38"/>
      <c r="E85" s="38"/>
      <c r="F85" s="38"/>
      <c r="G85" s="53"/>
      <c r="H85" s="54"/>
      <c r="I85" s="53"/>
      <c r="J85" s="54"/>
      <c r="K85" s="53"/>
      <c r="L85" s="54"/>
      <c r="M85" s="53"/>
      <c r="N85" s="54"/>
      <c r="O85" s="53"/>
      <c r="P85" s="54"/>
      <c r="Q85" s="53"/>
      <c r="R85" s="54"/>
      <c r="S85" s="53"/>
    </row>
    <row r="86" spans="1:19" ht="12.75">
      <c r="A86" s="37"/>
      <c r="B86" s="38"/>
      <c r="C86" s="38"/>
      <c r="D86" s="38"/>
      <c r="E86" s="38"/>
      <c r="F86" s="38"/>
      <c r="G86" s="53"/>
      <c r="H86" s="54"/>
      <c r="I86" s="53"/>
      <c r="J86" s="54"/>
      <c r="K86" s="53"/>
      <c r="L86" s="54"/>
      <c r="M86" s="53"/>
      <c r="N86" s="54"/>
      <c r="O86" s="53"/>
      <c r="P86" s="54"/>
      <c r="Q86" s="53"/>
      <c r="R86" s="54"/>
      <c r="S86" s="53"/>
    </row>
    <row r="87" spans="1:19" s="7" customFormat="1" ht="18" customHeight="1" thickBot="1">
      <c r="A87" s="39" t="s">
        <v>8</v>
      </c>
      <c r="B87" s="39"/>
      <c r="C87" s="39"/>
      <c r="D87" s="39"/>
      <c r="E87" s="39"/>
      <c r="F87" s="39"/>
      <c r="G87" s="56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</row>
    <row r="88" spans="1:19" s="9" customFormat="1" ht="16.5" thickBot="1">
      <c r="A88" s="40" t="s">
        <v>9</v>
      </c>
      <c r="B88" s="36"/>
      <c r="C88" s="36"/>
      <c r="D88" s="144"/>
      <c r="E88" s="41"/>
      <c r="F88" s="42"/>
      <c r="G88" s="8" t="s">
        <v>10</v>
      </c>
      <c r="H88" s="184" t="s">
        <v>33</v>
      </c>
      <c r="I88" s="8" t="s">
        <v>34</v>
      </c>
      <c r="J88" s="184"/>
      <c r="K88" s="8" t="s">
        <v>34</v>
      </c>
      <c r="L88" s="184"/>
      <c r="M88" s="8" t="s">
        <v>34</v>
      </c>
      <c r="N88" s="184"/>
      <c r="O88" s="8" t="s">
        <v>34</v>
      </c>
      <c r="P88" s="184"/>
      <c r="Q88" s="8" t="s">
        <v>34</v>
      </c>
      <c r="R88" s="184"/>
      <c r="S88" s="8" t="s">
        <v>34</v>
      </c>
    </row>
    <row r="89" spans="1:19" s="9" customFormat="1" ht="15">
      <c r="A89" s="175" t="s">
        <v>25</v>
      </c>
      <c r="B89" s="43"/>
      <c r="C89" s="141">
        <v>6121</v>
      </c>
      <c r="D89" s="145"/>
      <c r="E89" s="44" t="s">
        <v>77</v>
      </c>
      <c r="F89" s="152"/>
      <c r="G89" s="149">
        <f>G33+G40+G80</f>
        <v>6300</v>
      </c>
      <c r="H89" s="220">
        <f>H40+H80</f>
        <v>25003.7</v>
      </c>
      <c r="I89" s="149">
        <f>I33+I40+I80</f>
        <v>31303.7</v>
      </c>
      <c r="J89" s="220">
        <f>J80</f>
        <v>-2320</v>
      </c>
      <c r="K89" s="149">
        <f>K33+K40+K80</f>
        <v>28983.7</v>
      </c>
      <c r="L89" s="220">
        <f>L80</f>
        <v>-17028</v>
      </c>
      <c r="M89" s="149">
        <f>M33+M40+M80</f>
        <v>11955.7</v>
      </c>
      <c r="N89" s="220">
        <f>N35</f>
        <v>-3000</v>
      </c>
      <c r="O89" s="149">
        <f>O33+O40+O80</f>
        <v>8955.7</v>
      </c>
      <c r="P89" s="220">
        <f>P30+P79</f>
        <v>6678</v>
      </c>
      <c r="Q89" s="149">
        <f>Q33+Q40+Q80</f>
        <v>15633.7</v>
      </c>
      <c r="R89" s="220">
        <v>0</v>
      </c>
      <c r="S89" s="149">
        <f>S33+S40+S80</f>
        <v>15633.7</v>
      </c>
    </row>
    <row r="90" spans="1:19" ht="12.75">
      <c r="A90" s="175" t="s">
        <v>25</v>
      </c>
      <c r="B90" s="176"/>
      <c r="C90" s="177">
        <v>6351</v>
      </c>
      <c r="D90" s="178"/>
      <c r="E90" s="179" t="s">
        <v>18</v>
      </c>
      <c r="F90" s="180"/>
      <c r="G90" s="181">
        <f>G28+G46+G53+G60+G66+G71+G77</f>
        <v>3000</v>
      </c>
      <c r="H90" s="186">
        <f>H28+H53+H60</f>
        <v>835.7</v>
      </c>
      <c r="I90" s="181">
        <f>I28+I46+I53+I60+I66+I71+I77</f>
        <v>3835.7</v>
      </c>
      <c r="J90" s="186">
        <f>J60+J77</f>
        <v>413.4</v>
      </c>
      <c r="K90" s="181">
        <f>K28+K46+K53+K60+K66+K71+K77</f>
        <v>4249.1</v>
      </c>
      <c r="L90" s="186">
        <f>L60+L77</f>
        <v>0</v>
      </c>
      <c r="M90" s="181">
        <f>M28+M46+M53+M60+M66+M71+M77</f>
        <v>4249.1</v>
      </c>
      <c r="N90" s="186">
        <f>N36</f>
        <v>130</v>
      </c>
      <c r="O90" s="181">
        <f>O28+O46+O53+O60+O66+O71+O77+O39</f>
        <v>4379.1</v>
      </c>
      <c r="P90" s="186">
        <f>P31+P42+P69</f>
        <v>1450</v>
      </c>
      <c r="Q90" s="181">
        <f>Q28+Q46+Q53+Q60+Q66+Q71+Q77+Q39+Q32+Q43</f>
        <v>5829.1</v>
      </c>
      <c r="R90" s="186">
        <f>R68</f>
        <v>135</v>
      </c>
      <c r="S90" s="181">
        <f>S28+S46+S53+S60+S66+S71+S77+S39+S32+S43</f>
        <v>5964.1</v>
      </c>
    </row>
    <row r="91" spans="1:19" ht="12.75">
      <c r="A91" s="45" t="s">
        <v>25</v>
      </c>
      <c r="B91" s="46"/>
      <c r="C91" s="142">
        <v>5331</v>
      </c>
      <c r="D91" s="146"/>
      <c r="E91" s="47" t="s">
        <v>19</v>
      </c>
      <c r="F91" s="153"/>
      <c r="G91" s="150">
        <f>G61+G72</f>
        <v>0</v>
      </c>
      <c r="H91" s="185">
        <f>H61+H72</f>
        <v>5937.7</v>
      </c>
      <c r="I91" s="150">
        <f>I61+I72</f>
        <v>5937.7</v>
      </c>
      <c r="J91" s="185">
        <f>J61</f>
        <v>-587</v>
      </c>
      <c r="K91" s="150">
        <f>K61+K72</f>
        <v>5350.7</v>
      </c>
      <c r="L91" s="185">
        <f>L61</f>
        <v>0</v>
      </c>
      <c r="M91" s="150">
        <f>M61+M72</f>
        <v>5350.7</v>
      </c>
      <c r="N91" s="185">
        <f>N61</f>
        <v>0</v>
      </c>
      <c r="O91" s="150">
        <f>O61+O72</f>
        <v>5350.7</v>
      </c>
      <c r="P91" s="185">
        <f>P48</f>
        <v>1100</v>
      </c>
      <c r="Q91" s="150">
        <f>Q61+Q72+Q49</f>
        <v>6450.7</v>
      </c>
      <c r="R91" s="185">
        <f>R70</f>
        <v>-192.5</v>
      </c>
      <c r="S91" s="150">
        <f>S61+S72+S49</f>
        <v>6258.2</v>
      </c>
    </row>
    <row r="92" spans="1:19" ht="12.75">
      <c r="A92" s="45" t="s">
        <v>25</v>
      </c>
      <c r="B92" s="46"/>
      <c r="C92" s="142">
        <v>5171</v>
      </c>
      <c r="D92" s="146"/>
      <c r="E92" s="47" t="s">
        <v>82</v>
      </c>
      <c r="F92" s="153"/>
      <c r="G92" s="150">
        <v>0</v>
      </c>
      <c r="H92" s="185">
        <v>0</v>
      </c>
      <c r="I92" s="150">
        <v>0</v>
      </c>
      <c r="J92" s="185">
        <f>J57</f>
        <v>2493.6</v>
      </c>
      <c r="K92" s="150">
        <f>K63</f>
        <v>2493.6</v>
      </c>
      <c r="L92" s="185">
        <f>L57</f>
        <v>0</v>
      </c>
      <c r="M92" s="150">
        <f>M63</f>
        <v>2493.6</v>
      </c>
      <c r="N92" s="185">
        <f>N37</f>
        <v>1170</v>
      </c>
      <c r="O92" s="150">
        <f>O63+O38</f>
        <v>3663.6</v>
      </c>
      <c r="P92" s="185">
        <f>P63</f>
        <v>-84</v>
      </c>
      <c r="Q92" s="150">
        <f>Q63+Q38</f>
        <v>3579.6</v>
      </c>
      <c r="R92" s="185">
        <f>R57</f>
        <v>57.5</v>
      </c>
      <c r="S92" s="150">
        <f>S63+S38</f>
        <v>3637.1</v>
      </c>
    </row>
    <row r="93" spans="1:19" ht="12.75">
      <c r="A93" s="45" t="s">
        <v>25</v>
      </c>
      <c r="B93" s="46"/>
      <c r="C93" s="142">
        <v>5169</v>
      </c>
      <c r="D93" s="146"/>
      <c r="E93" s="47" t="s">
        <v>116</v>
      </c>
      <c r="F93" s="153"/>
      <c r="G93" s="150">
        <v>0</v>
      </c>
      <c r="H93" s="185">
        <v>0</v>
      </c>
      <c r="I93" s="150">
        <v>0</v>
      </c>
      <c r="J93" s="185">
        <v>0</v>
      </c>
      <c r="K93" s="150">
        <v>0</v>
      </c>
      <c r="L93" s="185">
        <v>0</v>
      </c>
      <c r="M93" s="150">
        <v>0</v>
      </c>
      <c r="N93" s="185">
        <v>0</v>
      </c>
      <c r="O93" s="150">
        <v>0</v>
      </c>
      <c r="P93" s="185">
        <f>P62</f>
        <v>84</v>
      </c>
      <c r="Q93" s="150">
        <f>Q62</f>
        <v>84</v>
      </c>
      <c r="R93" s="185">
        <v>0</v>
      </c>
      <c r="S93" s="150">
        <f>S62</f>
        <v>84</v>
      </c>
    </row>
    <row r="94" spans="1:19" ht="13.5" thickBot="1">
      <c r="A94" s="206" t="s">
        <v>25</v>
      </c>
      <c r="B94" s="38"/>
      <c r="C94" s="165">
        <v>6901</v>
      </c>
      <c r="D94" s="166"/>
      <c r="E94" s="167" t="s">
        <v>21</v>
      </c>
      <c r="F94" s="168"/>
      <c r="G94" s="169">
        <f>G83</f>
        <v>1700</v>
      </c>
      <c r="H94" s="187">
        <v>0</v>
      </c>
      <c r="I94" s="188">
        <f aca="true" t="shared" si="8" ref="I94:O94">I83</f>
        <v>1700</v>
      </c>
      <c r="J94" s="187">
        <f t="shared" si="8"/>
        <v>0</v>
      </c>
      <c r="K94" s="188">
        <f t="shared" si="8"/>
        <v>1700</v>
      </c>
      <c r="L94" s="187">
        <f t="shared" si="8"/>
        <v>428.5</v>
      </c>
      <c r="M94" s="188">
        <f t="shared" si="8"/>
        <v>2128.5</v>
      </c>
      <c r="N94" s="187">
        <f t="shared" si="8"/>
        <v>1700</v>
      </c>
      <c r="O94" s="188">
        <f t="shared" si="8"/>
        <v>3828.5</v>
      </c>
      <c r="P94" s="187">
        <f>P83</f>
        <v>-2000</v>
      </c>
      <c r="Q94" s="188">
        <f>Q83</f>
        <v>1828.5</v>
      </c>
      <c r="R94" s="187">
        <v>0</v>
      </c>
      <c r="S94" s="188">
        <f>S83</f>
        <v>1828.5</v>
      </c>
    </row>
    <row r="95" spans="1:19" ht="15.75" thickBot="1">
      <c r="A95" s="102"/>
      <c r="B95" s="103"/>
      <c r="C95" s="143"/>
      <c r="D95" s="147"/>
      <c r="E95" s="104" t="s">
        <v>16</v>
      </c>
      <c r="F95" s="143"/>
      <c r="G95" s="151">
        <f aca="true" t="shared" si="9" ref="G95:O95">SUM(G89:G94)</f>
        <v>11000</v>
      </c>
      <c r="H95" s="183">
        <f t="shared" si="9"/>
        <v>31777.100000000002</v>
      </c>
      <c r="I95" s="160">
        <f t="shared" si="9"/>
        <v>42777.1</v>
      </c>
      <c r="J95" s="183">
        <f t="shared" si="9"/>
        <v>0</v>
      </c>
      <c r="K95" s="160">
        <f t="shared" si="9"/>
        <v>42777.1</v>
      </c>
      <c r="L95" s="183">
        <f t="shared" si="9"/>
        <v>-16599.5</v>
      </c>
      <c r="M95" s="160">
        <f t="shared" si="9"/>
        <v>26177.6</v>
      </c>
      <c r="N95" s="183">
        <f t="shared" si="9"/>
        <v>0</v>
      </c>
      <c r="O95" s="160">
        <f t="shared" si="9"/>
        <v>26177.6</v>
      </c>
      <c r="P95" s="183">
        <f>SUM(P89:P94)</f>
        <v>7228</v>
      </c>
      <c r="Q95" s="160">
        <f>SUM(Q89:Q94)</f>
        <v>33405.600000000006</v>
      </c>
      <c r="R95" s="183">
        <f>SUM(R89:R94)</f>
        <v>0</v>
      </c>
      <c r="S95" s="160">
        <f>SUM(S89:S94)</f>
        <v>33405.600000000006</v>
      </c>
    </row>
    <row r="96" spans="1:15" ht="12.75">
      <c r="A96" s="15" t="s">
        <v>31</v>
      </c>
      <c r="B96" s="15"/>
      <c r="C96" s="15" t="s">
        <v>117</v>
      </c>
      <c r="D96" s="15"/>
      <c r="E96" s="15"/>
      <c r="F96" s="39" t="s">
        <v>78</v>
      </c>
      <c r="G96" s="57"/>
      <c r="H96" s="57"/>
      <c r="I96" s="57"/>
      <c r="J96" s="57"/>
      <c r="K96" s="57"/>
      <c r="L96" s="55"/>
      <c r="M96" s="55"/>
      <c r="N96" s="57"/>
      <c r="O96" s="57"/>
    </row>
    <row r="97" spans="1:15" ht="12.75">
      <c r="A97" s="15"/>
      <c r="B97" s="15"/>
      <c r="C97" s="15"/>
      <c r="D97" s="15"/>
      <c r="E97" s="15"/>
      <c r="F97" s="15"/>
      <c r="G97" s="57"/>
      <c r="H97" s="57"/>
      <c r="I97" s="57"/>
      <c r="J97" s="57"/>
      <c r="K97" s="57"/>
      <c r="L97" s="57"/>
      <c r="M97" s="57"/>
      <c r="N97" s="57"/>
      <c r="O97" s="57"/>
    </row>
    <row r="98" spans="1:15" ht="12.75">
      <c r="A98" s="95"/>
      <c r="B98" s="95"/>
      <c r="C98" s="95"/>
      <c r="D98" s="95"/>
      <c r="E98" s="95"/>
      <c r="F98" s="15"/>
      <c r="G98" s="57"/>
      <c r="H98" s="57"/>
      <c r="I98" s="57"/>
      <c r="J98" s="57"/>
      <c r="K98" s="117"/>
      <c r="L98" s="57"/>
      <c r="M98" s="57"/>
      <c r="N98" s="57"/>
      <c r="O98" s="57"/>
    </row>
    <row r="99" spans="1:15" ht="12.75">
      <c r="A99" s="15"/>
      <c r="B99" s="15"/>
      <c r="C99" s="15"/>
      <c r="D99" s="15"/>
      <c r="E99" s="15"/>
      <c r="F99" s="15"/>
      <c r="G99" s="117"/>
      <c r="H99" s="57"/>
      <c r="I99" s="57"/>
      <c r="J99" s="57"/>
      <c r="K99" s="57"/>
      <c r="L99" s="57"/>
      <c r="M99" s="57"/>
      <c r="N99" s="57"/>
      <c r="O99" s="57"/>
    </row>
    <row r="100" spans="1:15" ht="12.75">
      <c r="A100" s="15"/>
      <c r="B100" s="15"/>
      <c r="C100" s="15"/>
      <c r="D100" s="15"/>
      <c r="E100" s="15"/>
      <c r="F100" s="15"/>
      <c r="G100" s="57"/>
      <c r="H100" s="57"/>
      <c r="I100" s="57"/>
      <c r="J100" s="57"/>
      <c r="K100" s="57"/>
      <c r="L100" s="57"/>
      <c r="M100" s="57"/>
      <c r="N100" s="57"/>
      <c r="O100" s="57"/>
    </row>
    <row r="101" spans="1:15" ht="12.75">
      <c r="A101" s="15"/>
      <c r="B101" s="15"/>
      <c r="C101" s="15"/>
      <c r="D101" s="15"/>
      <c r="E101" s="15"/>
      <c r="F101" s="15"/>
      <c r="G101" s="57"/>
      <c r="H101" s="57"/>
      <c r="I101" s="57"/>
      <c r="J101" s="57"/>
      <c r="K101" s="57"/>
      <c r="L101" s="57"/>
      <c r="M101" s="57"/>
      <c r="N101" s="57"/>
      <c r="O101" s="57"/>
    </row>
    <row r="102" spans="1:15" ht="12.75">
      <c r="A102" s="15"/>
      <c r="B102" s="15"/>
      <c r="C102" s="15"/>
      <c r="D102" s="15"/>
      <c r="E102" s="15"/>
      <c r="F102" s="15"/>
      <c r="G102" s="57"/>
      <c r="H102" s="57"/>
      <c r="I102" s="117"/>
      <c r="J102" s="57"/>
      <c r="K102" s="57"/>
      <c r="L102" s="57"/>
      <c r="M102" s="57"/>
      <c r="N102" s="57"/>
      <c r="O102" s="57"/>
    </row>
    <row r="103" spans="1:15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</row>
    <row r="104" spans="1:15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</row>
    <row r="105" spans="1:15" ht="12.75">
      <c r="A105" s="15"/>
      <c r="B105" s="15"/>
      <c r="C105" s="15"/>
      <c r="D105" s="15"/>
      <c r="E105" s="15"/>
      <c r="F105" s="15"/>
      <c r="G105" s="18"/>
      <c r="H105" s="15"/>
      <c r="I105" s="15"/>
      <c r="J105" s="15"/>
      <c r="K105" s="15"/>
      <c r="L105" s="15"/>
      <c r="M105" s="15"/>
      <c r="N105" s="15"/>
      <c r="O105" s="15"/>
    </row>
    <row r="106" spans="1:15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</sheetData>
  <sheetProtection/>
  <mergeCells count="4">
    <mergeCell ref="H24:K24"/>
    <mergeCell ref="L24:M24"/>
    <mergeCell ref="N24:Q24"/>
    <mergeCell ref="R24:S24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55" r:id="rId1"/>
  <headerFooter alignWithMargins="0">
    <oddFooter>&amp;R&amp;P z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569</cp:lastModifiedBy>
  <cp:lastPrinted>2012-09-12T11:49:28Z</cp:lastPrinted>
  <dcterms:created xsi:type="dcterms:W3CDTF">2007-01-11T11:12:55Z</dcterms:created>
  <dcterms:modified xsi:type="dcterms:W3CDTF">2012-09-26T06:24:01Z</dcterms:modified>
  <cp:category/>
  <cp:version/>
  <cp:contentType/>
  <cp:contentStatus/>
</cp:coreProperties>
</file>