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1595" windowWidth="15480" windowHeight="11640"/>
  </bookViews>
  <sheets>
    <sheet name="2012" sheetId="3" r:id="rId1"/>
  </sheets>
  <definedNames>
    <definedName name="_xlnm.Print_Area" localSheetId="0">'2012'!$A$1:$O$120</definedName>
  </definedNames>
  <calcPr calcId="125725"/>
</workbook>
</file>

<file path=xl/calcChain.xml><?xml version="1.0" encoding="utf-8"?>
<calcChain xmlns="http://schemas.openxmlformats.org/spreadsheetml/2006/main">
  <c r="N116" i="3"/>
  <c r="N110"/>
  <c r="N118"/>
  <c r="N115"/>
  <c r="O52"/>
  <c r="O69"/>
  <c r="O60"/>
  <c r="O51"/>
  <c r="N114" l="1"/>
  <c r="F9"/>
  <c r="N120" l="1"/>
  <c r="G118"/>
  <c r="G116"/>
  <c r="L116"/>
  <c r="L118"/>
  <c r="L110"/>
  <c r="M42"/>
  <c r="O42" s="1"/>
  <c r="M41"/>
  <c r="O41" s="1"/>
  <c r="M36"/>
  <c r="O36" s="1"/>
  <c r="M35"/>
  <c r="O35" s="1"/>
  <c r="M48"/>
  <c r="O48" s="1"/>
  <c r="M47"/>
  <c r="O47" s="1"/>
  <c r="M93"/>
  <c r="O93" s="1"/>
  <c r="M92"/>
  <c r="O92" s="1"/>
  <c r="M68"/>
  <c r="O68" s="1"/>
  <c r="M70"/>
  <c r="O70" s="1"/>
  <c r="M67"/>
  <c r="O67" s="1"/>
  <c r="L117"/>
  <c r="M117" s="1"/>
  <c r="O117" s="1"/>
  <c r="L115"/>
  <c r="L114"/>
  <c r="I27"/>
  <c r="J116"/>
  <c r="K61"/>
  <c r="M61" s="1"/>
  <c r="O61" s="1"/>
  <c r="K59"/>
  <c r="M59" s="1"/>
  <c r="O59" s="1"/>
  <c r="L120" l="1"/>
  <c r="J118"/>
  <c r="J117"/>
  <c r="K117" s="1"/>
  <c r="H116"/>
  <c r="I100"/>
  <c r="K100" s="1"/>
  <c r="M100" s="1"/>
  <c r="O100" s="1"/>
  <c r="I99"/>
  <c r="K99" s="1"/>
  <c r="M99" s="1"/>
  <c r="O99" s="1"/>
  <c r="J97"/>
  <c r="J110" s="1"/>
  <c r="K96"/>
  <c r="M96" s="1"/>
  <c r="O96" s="1"/>
  <c r="J115"/>
  <c r="J114"/>
  <c r="J120" l="1"/>
  <c r="H114"/>
  <c r="I119"/>
  <c r="K119" s="1"/>
  <c r="M119" s="1"/>
  <c r="O119" s="1"/>
  <c r="I109"/>
  <c r="K109" s="1"/>
  <c r="M109" s="1"/>
  <c r="O109" s="1"/>
  <c r="I108"/>
  <c r="K108" s="1"/>
  <c r="M108" s="1"/>
  <c r="O108" s="1"/>
  <c r="I106"/>
  <c r="K106" s="1"/>
  <c r="M106" s="1"/>
  <c r="O106" s="1"/>
  <c r="I105"/>
  <c r="K105" s="1"/>
  <c r="M105" s="1"/>
  <c r="O105" s="1"/>
  <c r="I103"/>
  <c r="K103" s="1"/>
  <c r="M103" s="1"/>
  <c r="O103" s="1"/>
  <c r="I102"/>
  <c r="K102" s="1"/>
  <c r="M102" s="1"/>
  <c r="O102" s="1"/>
  <c r="I97"/>
  <c r="K97" s="1"/>
  <c r="M97" s="1"/>
  <c r="O97" s="1"/>
  <c r="I95"/>
  <c r="K95" s="1"/>
  <c r="M95" s="1"/>
  <c r="O95" s="1"/>
  <c r="I90"/>
  <c r="K90" s="1"/>
  <c r="M90" s="1"/>
  <c r="O90" s="1"/>
  <c r="I89"/>
  <c r="K89" s="1"/>
  <c r="M89" s="1"/>
  <c r="O89" s="1"/>
  <c r="I87"/>
  <c r="K87" s="1"/>
  <c r="M87" s="1"/>
  <c r="O87" s="1"/>
  <c r="I86"/>
  <c r="K86" s="1"/>
  <c r="M86" s="1"/>
  <c r="O86" s="1"/>
  <c r="I84"/>
  <c r="K84" s="1"/>
  <c r="M84" s="1"/>
  <c r="O84" s="1"/>
  <c r="I83"/>
  <c r="K83" s="1"/>
  <c r="M83" s="1"/>
  <c r="O83" s="1"/>
  <c r="I81"/>
  <c r="K81" s="1"/>
  <c r="M81" s="1"/>
  <c r="O81" s="1"/>
  <c r="I80"/>
  <c r="K80" s="1"/>
  <c r="M80" s="1"/>
  <c r="O80" s="1"/>
  <c r="I77"/>
  <c r="K77" s="1"/>
  <c r="M77" s="1"/>
  <c r="O77" s="1"/>
  <c r="I76"/>
  <c r="K76" s="1"/>
  <c r="M76" s="1"/>
  <c r="O76" s="1"/>
  <c r="I74"/>
  <c r="K74" s="1"/>
  <c r="M74" s="1"/>
  <c r="O74" s="1"/>
  <c r="I73"/>
  <c r="K73" s="1"/>
  <c r="M73" s="1"/>
  <c r="O73" s="1"/>
  <c r="I71"/>
  <c r="K71" s="1"/>
  <c r="M71" s="1"/>
  <c r="O71" s="1"/>
  <c r="I66"/>
  <c r="K66" s="1"/>
  <c r="M66" s="1"/>
  <c r="O66" s="1"/>
  <c r="I64"/>
  <c r="K64" s="1"/>
  <c r="M64" s="1"/>
  <c r="O64" s="1"/>
  <c r="I63"/>
  <c r="K63" s="1"/>
  <c r="M63" s="1"/>
  <c r="O63" s="1"/>
  <c r="I56"/>
  <c r="K56" s="1"/>
  <c r="M56" s="1"/>
  <c r="O56" s="1"/>
  <c r="I55"/>
  <c r="K55" s="1"/>
  <c r="M55" s="1"/>
  <c r="O55" s="1"/>
  <c r="I53"/>
  <c r="K53" s="1"/>
  <c r="M53" s="1"/>
  <c r="O53" s="1"/>
  <c r="I50"/>
  <c r="K50" s="1"/>
  <c r="M50" s="1"/>
  <c r="O50" s="1"/>
  <c r="I45"/>
  <c r="K45" s="1"/>
  <c r="M45" s="1"/>
  <c r="O45" s="1"/>
  <c r="I44"/>
  <c r="K44" s="1"/>
  <c r="M44" s="1"/>
  <c r="O44" s="1"/>
  <c r="I39"/>
  <c r="K39" s="1"/>
  <c r="M39" s="1"/>
  <c r="O39" s="1"/>
  <c r="I38"/>
  <c r="K38" s="1"/>
  <c r="M38" s="1"/>
  <c r="O38" s="1"/>
  <c r="I33"/>
  <c r="K33" s="1"/>
  <c r="M33" s="1"/>
  <c r="O33" s="1"/>
  <c r="I32"/>
  <c r="K32" s="1"/>
  <c r="M32" s="1"/>
  <c r="O32" s="1"/>
  <c r="I30"/>
  <c r="K30" s="1"/>
  <c r="M30" s="1"/>
  <c r="O30" s="1"/>
  <c r="I29"/>
  <c r="K29" s="1"/>
  <c r="M29" s="1"/>
  <c r="O29" s="1"/>
  <c r="I28"/>
  <c r="K28" s="1"/>
  <c r="M28" s="1"/>
  <c r="O28" s="1"/>
  <c r="K27"/>
  <c r="M27" s="1"/>
  <c r="O27" s="1"/>
  <c r="G110"/>
  <c r="H57"/>
  <c r="I57" s="1"/>
  <c r="K57" s="1"/>
  <c r="M57" s="1"/>
  <c r="O57" s="1"/>
  <c r="H78"/>
  <c r="I78" l="1"/>
  <c r="I110" s="1"/>
  <c r="H110"/>
  <c r="I116"/>
  <c r="K116" s="1"/>
  <c r="M116" s="1"/>
  <c r="O116" s="1"/>
  <c r="G120"/>
  <c r="H118"/>
  <c r="I118" s="1"/>
  <c r="K118" s="1"/>
  <c r="M118" s="1"/>
  <c r="O118" s="1"/>
  <c r="K78" l="1"/>
  <c r="H115"/>
  <c r="I115" s="1"/>
  <c r="K115" s="1"/>
  <c r="M115" s="1"/>
  <c r="O115" s="1"/>
  <c r="I114"/>
  <c r="K114" s="1"/>
  <c r="M114" s="1"/>
  <c r="O114" s="1"/>
  <c r="F14"/>
  <c r="F19" s="1"/>
  <c r="F22" s="1"/>
  <c r="K110" l="1"/>
  <c r="M78"/>
  <c r="H120"/>
  <c r="I120" s="1"/>
  <c r="K120" s="1"/>
  <c r="M120" s="1"/>
  <c r="O120" s="1"/>
  <c r="I117"/>
  <c r="M110" l="1"/>
  <c r="O78"/>
  <c r="O110" s="1"/>
</calcChain>
</file>

<file path=xl/sharedStrings.xml><?xml version="1.0" encoding="utf-8"?>
<sst xmlns="http://schemas.openxmlformats.org/spreadsheetml/2006/main" count="186" uniqueCount="139">
  <si>
    <t>Limit celkem od poč. roku:</t>
  </si>
  <si>
    <t xml:space="preserve">zůstatek k rozdělení </t>
  </si>
  <si>
    <t>Odvětví: školství   (kap. 14)</t>
  </si>
  <si>
    <t>Limit: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</si>
  <si>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</si>
  <si>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schváleno</t>
  </si>
  <si>
    <t>v tis. na 1 deset. místo</t>
  </si>
  <si>
    <t>Číslo
org.</t>
  </si>
  <si>
    <t>§</t>
  </si>
  <si>
    <t>Položka</t>
  </si>
  <si>
    <t>Číslo
akce</t>
  </si>
  <si>
    <t>Organizace
Název akce</t>
  </si>
  <si>
    <r>
      <t xml:space="preserve">Upravený
rozpočet
</t>
    </r>
    <r>
      <rPr>
        <sz val="10"/>
        <rFont val="Arial"/>
        <family val="2"/>
        <charset val="238"/>
      </rPr>
      <t>v tis. Kč</t>
    </r>
  </si>
  <si>
    <t>celkem inv. transfery PO</t>
  </si>
  <si>
    <t>Rozděleno celkem</t>
  </si>
  <si>
    <t>Rozděleno:</t>
  </si>
  <si>
    <t>Rekapitulace:</t>
  </si>
  <si>
    <t>Úprava</t>
  </si>
  <si>
    <t>UR</t>
  </si>
  <si>
    <t xml:space="preserve">položka </t>
  </si>
  <si>
    <t>položka</t>
  </si>
  <si>
    <t>kapitálové výdaje - investiční transfery PO</t>
  </si>
  <si>
    <t>rezervy kapitálových výdajů</t>
  </si>
  <si>
    <t>celkem</t>
  </si>
  <si>
    <t>neinvestiční příspěvky PO</t>
  </si>
  <si>
    <t xml:space="preserve">celkem neinvestiční příspěvky PO </t>
  </si>
  <si>
    <t>Zdroj krytí</t>
  </si>
  <si>
    <t>rezerva</t>
  </si>
  <si>
    <t>Střední průmyslová škola kamenická a sochařská, Hořice, Husova 675</t>
  </si>
  <si>
    <t>Dětský domov a školní jídelna, Vrchlabí, Žižkova 497</t>
  </si>
  <si>
    <t>Střední škola propagační tvorby a polygrafie, Velké Poříčí, Náchodská 285</t>
  </si>
  <si>
    <t>Vyšší odborná škola, Střední odborná škola a Střední odborné učiliště, Kostelec n. Orlicí, Komenského 873</t>
  </si>
  <si>
    <t>SM/10/311</t>
  </si>
  <si>
    <t>Reko trafostanice</t>
  </si>
  <si>
    <t>Gymnázium, Trutnov, Jiráskovo nám. 325</t>
  </si>
  <si>
    <t>SM/11/311</t>
  </si>
  <si>
    <t>Gymnázium B. Němcové, Hradec Králové, Pospíšilova tř. 324</t>
  </si>
  <si>
    <t xml:space="preserve">Výměna střešní krytiny </t>
  </si>
  <si>
    <t>Domov mládeže, internát a školní jídelna, Hradec Králové, Vocelova 1469</t>
  </si>
  <si>
    <t>Integrovaná střední škola, Nová Paka, Kumburská 846</t>
  </si>
  <si>
    <t>SM/11/312</t>
  </si>
  <si>
    <t>SM/11/317</t>
  </si>
  <si>
    <t>celkem běžné výdaje odvětví - opravy a udržování</t>
  </si>
  <si>
    <t>běžné výdaje odvětví - opravy a udržování</t>
  </si>
  <si>
    <t>běžné výdaje odvětví - nákup ostatních služeb</t>
  </si>
  <si>
    <t>Základní škola, Dobruška, Opočenská 115</t>
  </si>
  <si>
    <t>Střední průmyslová škola elektrotechniky a IT, Dobruška, Čs. odboje 670</t>
  </si>
  <si>
    <t>SM/11/327</t>
  </si>
  <si>
    <t>SM/11/334</t>
  </si>
  <si>
    <t>Dětský domov a školní jídelna, Sedloňov 153</t>
  </si>
  <si>
    <t>SM/11/337</t>
  </si>
  <si>
    <t>Lepařovo gymnázium, Jičín, Jiráskova 30</t>
  </si>
  <si>
    <t>Rekonstrukce střechy - (kadeřnice)</t>
  </si>
  <si>
    <t xml:space="preserve">Rekonstrukce elektroinstalace DM </t>
  </si>
  <si>
    <t>SM/11/341</t>
  </si>
  <si>
    <t>SM/11/343</t>
  </si>
  <si>
    <t>SM/11/344</t>
  </si>
  <si>
    <t>SM/11/346</t>
  </si>
  <si>
    <t>SM/11/349</t>
  </si>
  <si>
    <t>Gymnázium, Nový Bydžov, Komenského 77</t>
  </si>
  <si>
    <t>Výměna rozvodů vody a kanalizace</t>
  </si>
  <si>
    <t>Střední škola technická a řemeslná, Nový Bydžov, Dr. M. Tyrše 112</t>
  </si>
  <si>
    <t>Reko šatních prostor - PD</t>
  </si>
  <si>
    <t>celkem běžné výdaje odvětví - nákup ostatních služeb</t>
  </si>
  <si>
    <t>kapitálové výdaje  - pořízení dlouhodobého hmotného majetku (budovy, haly a stavby)</t>
  </si>
  <si>
    <t>Reko sociálního zařízení - J.Masaryka</t>
  </si>
  <si>
    <t>Výměna oken  a dveří</t>
  </si>
  <si>
    <t>Reko kotelny</t>
  </si>
  <si>
    <t>Reko soc. zařízení - Javornická 1228</t>
  </si>
  <si>
    <t>Vyšší odborná škola a Střední odborná škola, Nový Bydžov, Jana Maláta 1869</t>
  </si>
  <si>
    <t>Gymnázium, střední odborná škola, střední odborné učiliště a vyšší odborná škola, Hořice, Husova 1414</t>
  </si>
  <si>
    <t>Stavební úpravy školní kuchyně a jídelny</t>
  </si>
  <si>
    <t>I. navýšení</t>
  </si>
  <si>
    <t>VOŠ stavební a SPŠ stavební arch. J. Letzela, Náchod, Pražská 931</t>
  </si>
  <si>
    <t>Střední odborná škola a Střední odborné učiliště, Trutnov, Volanovská 243</t>
  </si>
  <si>
    <t>ZK/24/1715/2011 dne 1.12.2011</t>
  </si>
  <si>
    <t>SM/12/301</t>
  </si>
  <si>
    <t>SM/12/302</t>
  </si>
  <si>
    <t>SM/12/303</t>
  </si>
  <si>
    <t>SM/12/304</t>
  </si>
  <si>
    <t>SM/12/305</t>
  </si>
  <si>
    <t>SM/12/306</t>
  </si>
  <si>
    <t>SM/12/307</t>
  </si>
  <si>
    <t>Stavební úpravy objektu - reko soc. zařízení</t>
  </si>
  <si>
    <t>Stavební úpravy objektu - reko střechy</t>
  </si>
  <si>
    <t>Regulace vytápění - Pražská 131</t>
  </si>
  <si>
    <t xml:space="preserve">Reko střechy </t>
  </si>
  <si>
    <t>Reko střechy na objektu Raisova 1816</t>
  </si>
  <si>
    <t>SM/11/350</t>
  </si>
  <si>
    <t xml:space="preserve">Výměna oken  a dveří  hl. budovy </t>
  </si>
  <si>
    <t>Výměna oken a dveří</t>
  </si>
  <si>
    <t>Výměna dveří a úprava podlahy</t>
  </si>
  <si>
    <t>Výměna oken a dveří na budově Dr. M. Tyrše</t>
  </si>
  <si>
    <t>SM/12/308</t>
  </si>
  <si>
    <t>Z 22.3.2012 převod do kap. 14</t>
  </si>
  <si>
    <t>Střední průmyslová škola, střední odborná škola a střední odborné učiliště, Nové Město nad Metují, Školní 1377</t>
  </si>
  <si>
    <t>SM/12/309</t>
  </si>
  <si>
    <t>Výměna regulátoru kotlů - ul. ČSA 428</t>
  </si>
  <si>
    <t>projekty OPŽP převod do kap. 14 - kofi a předfi</t>
  </si>
  <si>
    <t>(4000 + 511,5)</t>
  </si>
  <si>
    <t xml:space="preserve">I. uvolnění </t>
  </si>
  <si>
    <t>(15057,1+906,5+18760,0 = 34723,6)</t>
  </si>
  <si>
    <r>
      <t>Úprava +, -</t>
    </r>
    <r>
      <rPr>
        <sz val="10"/>
        <rFont val="Arial"/>
        <family val="2"/>
        <charset val="238"/>
      </rPr>
      <t xml:space="preserve">,   </t>
    </r>
    <r>
      <rPr>
        <b/>
        <sz val="10"/>
        <rFont val="Arial"/>
        <family val="2"/>
        <charset val="238"/>
      </rPr>
      <t xml:space="preserve">
realizace akce             </t>
    </r>
    <r>
      <rPr>
        <sz val="10"/>
        <rFont val="Arial"/>
        <family val="2"/>
        <charset val="238"/>
      </rPr>
      <t xml:space="preserve">  pro usnesení                   R 12.3.2012                          Z 22.3.2012         </t>
    </r>
  </si>
  <si>
    <t>SM/12/310</t>
  </si>
  <si>
    <r>
      <t>Úprava +, -</t>
    </r>
    <r>
      <rPr>
        <sz val="10"/>
        <rFont val="Arial"/>
        <family val="2"/>
        <charset val="238"/>
      </rPr>
      <t xml:space="preserve">,   </t>
    </r>
    <r>
      <rPr>
        <b/>
        <sz val="10"/>
        <rFont val="Arial"/>
        <family val="2"/>
        <charset val="238"/>
      </rPr>
      <t xml:space="preserve">
realizace akce</t>
    </r>
    <r>
      <rPr>
        <sz val="10"/>
        <rFont val="Arial"/>
        <family val="2"/>
        <charset val="238"/>
      </rPr>
      <t xml:space="preserve">  pro usnesení            R 12.3.2012              Z 22.3.2012   </t>
    </r>
  </si>
  <si>
    <r>
      <t xml:space="preserve">Počáteční stav </t>
    </r>
    <r>
      <rPr>
        <sz val="9"/>
        <rFont val="Arial"/>
        <family val="2"/>
        <charset val="238"/>
      </rPr>
      <t xml:space="preserve">ze schváleného rozpočtu  </t>
    </r>
    <r>
      <rPr>
        <sz val="9"/>
        <color indexed="8"/>
        <rFont val="Arial"/>
        <family val="2"/>
        <charset val="238"/>
      </rPr>
      <t>ZK/24/1715/2011  z 1.12.2011</t>
    </r>
    <r>
      <rPr>
        <b/>
        <sz val="9"/>
        <rFont val="Arial"/>
        <family val="2"/>
        <charset val="238"/>
      </rPr>
      <t xml:space="preserve">
</t>
    </r>
  </si>
  <si>
    <t xml:space="preserve">                 -  HV za rok 2011, nedočerpané prostředky</t>
  </si>
  <si>
    <t xml:space="preserve">                 -  HV za rok 2011, projekty OPŽP</t>
  </si>
  <si>
    <t xml:space="preserve">I. navýšení  -  HV za rok 2011, nečerpané prostředky </t>
  </si>
  <si>
    <t>Konečný zůstatek  (KZ +rezerva)</t>
  </si>
  <si>
    <t xml:space="preserve">posílení       </t>
  </si>
  <si>
    <t>Z 22.3.2012</t>
  </si>
  <si>
    <t>zůstatek  (KZ +rezerva)</t>
  </si>
  <si>
    <t>posílení</t>
  </si>
  <si>
    <t>uvolnění</t>
  </si>
  <si>
    <r>
      <t>Úprava +, -</t>
    </r>
    <r>
      <rPr>
        <sz val="10"/>
        <rFont val="Arial"/>
        <family val="2"/>
        <charset val="238"/>
      </rPr>
      <t xml:space="preserve">,   </t>
    </r>
    <r>
      <rPr>
        <b/>
        <sz val="10"/>
        <rFont val="Arial"/>
        <family val="2"/>
        <charset val="238"/>
      </rPr>
      <t xml:space="preserve">
posílení</t>
    </r>
    <r>
      <rPr>
        <sz val="10"/>
        <rFont val="Arial"/>
        <family val="2"/>
        <charset val="238"/>
      </rPr>
      <t xml:space="preserve">           R 12.3.2012                          Z 22.3.2012         </t>
    </r>
  </si>
  <si>
    <t>Výměna střešní krytiny vč. zateplení - dílny COP</t>
  </si>
  <si>
    <t>SM/10/334</t>
  </si>
  <si>
    <t>Střední škola gastronomie a služeb, Nová Paka, Masarykovo nám. 2</t>
  </si>
  <si>
    <t xml:space="preserve">Půdní vestavba </t>
  </si>
  <si>
    <t>SM/11/340</t>
  </si>
  <si>
    <t>Gymnázium, Broumov, Hradební 218</t>
  </si>
  <si>
    <t xml:space="preserve">Reko sociálního zařízení   </t>
  </si>
  <si>
    <t>Střední průmyslová škola stavební, Hradec Králové, Pospíšilova tř. 787</t>
  </si>
  <si>
    <t>Výměna oken a dveří - hlavní budova</t>
  </si>
  <si>
    <t>Výměna a oprava oken</t>
  </si>
  <si>
    <t xml:space="preserve"> </t>
  </si>
  <si>
    <t>SM/12/311</t>
  </si>
  <si>
    <t>SM/12/312</t>
  </si>
  <si>
    <t>SM/12/313</t>
  </si>
  <si>
    <t>Vyšší odborná škola zdravotnická a Střední zdravotnická škola, Hradec Králové, Komenského 234</t>
  </si>
  <si>
    <t>Výměna vodovodního řádu - Nádražní ul.</t>
  </si>
  <si>
    <r>
      <t>Úprava +, -</t>
    </r>
    <r>
      <rPr>
        <sz val="10"/>
        <rFont val="Arial"/>
        <family val="2"/>
        <charset val="238"/>
      </rPr>
      <t xml:space="preserve">,   </t>
    </r>
    <r>
      <rPr>
        <b/>
        <sz val="10"/>
        <rFont val="Arial"/>
        <family val="2"/>
        <charset val="238"/>
      </rPr>
      <t xml:space="preserve">
posílení</t>
    </r>
    <r>
      <rPr>
        <sz val="10"/>
        <rFont val="Arial"/>
        <family val="2"/>
        <charset val="238"/>
      </rPr>
      <t xml:space="preserve">           R 4.6.2012                          Z  14.6. 2012         </t>
    </r>
  </si>
  <si>
    <t>SM/12/317</t>
  </si>
  <si>
    <t>SM/12/318</t>
  </si>
  <si>
    <t>Nové napojení rozvodů ÚT a vody - Havlíčkova 156</t>
  </si>
  <si>
    <t>Vyšší odborná škola a Střední průmyslová škola,                                    U Stadionu 1166, Rychnov nad Kněžnou</t>
  </si>
  <si>
    <r>
      <t xml:space="preserve">Kapitola 50 - Fond rozvoje a reprodukce Královéhradeckého kraje rok 2012  </t>
    </r>
    <r>
      <rPr>
        <b/>
        <sz val="14"/>
        <rFont val="Albertus Extra Bold"/>
        <charset val="238"/>
      </rPr>
      <t>- 2.</t>
    </r>
    <r>
      <rPr>
        <b/>
        <sz val="14"/>
        <rFont val="Albertus Extra Bold"/>
        <family val="2"/>
      </rPr>
      <t xml:space="preserve"> změna rozpočtu   </t>
    </r>
  </si>
  <si>
    <t>( II. úprava SM)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</si>
</sst>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4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lbertus Extra Bold"/>
      <family val="2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u/>
      <sz val="10"/>
      <color theme="6" tint="-0.499984740745262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theme="3" tint="0.39997558519241921"/>
      <name val="Arial"/>
      <family val="2"/>
      <charset val="238"/>
    </font>
    <font>
      <b/>
      <sz val="14"/>
      <name val="Albertus Extra Bold"/>
      <family val="2"/>
    </font>
    <font>
      <b/>
      <sz val="11"/>
      <name val="Arial"/>
      <family val="2"/>
      <charset val="238"/>
    </font>
    <font>
      <b/>
      <sz val="11"/>
      <color theme="3" tint="0.39997558519241921"/>
      <name val="Arial"/>
      <family val="2"/>
      <charset val="238"/>
    </font>
    <font>
      <b/>
      <sz val="14"/>
      <name val="Albertus Extra Bold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1" applyAlignment="0">
      <alignment horizontal="left"/>
    </xf>
  </cellStyleXfs>
  <cellXfs count="364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2" xfId="0" applyNumberFormat="1" applyFont="1" applyBorder="1"/>
    <xf numFmtId="164" fontId="3" fillId="0" borderId="0" xfId="0" applyNumberFormat="1" applyFont="1" applyBorder="1"/>
    <xf numFmtId="0" fontId="3" fillId="0" borderId="4" xfId="0" applyFont="1" applyBorder="1"/>
    <xf numFmtId="0" fontId="2" fillId="0" borderId="5" xfId="0" applyFont="1" applyBorder="1" applyAlignment="1"/>
    <xf numFmtId="164" fontId="1" fillId="0" borderId="0" xfId="0" applyNumberFormat="1" applyFont="1" applyBorder="1"/>
    <xf numFmtId="0" fontId="1" fillId="0" borderId="6" xfId="0" applyFont="1" applyBorder="1"/>
    <xf numFmtId="0" fontId="4" fillId="0" borderId="0" xfId="0" applyFont="1" applyBorder="1"/>
    <xf numFmtId="0" fontId="2" fillId="0" borderId="0" xfId="0" applyFont="1" applyBorder="1" applyAlignment="1"/>
    <xf numFmtId="0" fontId="4" fillId="0" borderId="0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13" xfId="0" applyFont="1" applyBorder="1"/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/>
    <xf numFmtId="0" fontId="2" fillId="0" borderId="27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29" xfId="0" applyFont="1" applyBorder="1"/>
    <xf numFmtId="0" fontId="1" fillId="0" borderId="7" xfId="0" applyFont="1" applyBorder="1"/>
    <xf numFmtId="0" fontId="1" fillId="0" borderId="2" xfId="0" applyFont="1" applyBorder="1"/>
    <xf numFmtId="0" fontId="1" fillId="0" borderId="8" xfId="0" applyFont="1" applyBorder="1"/>
    <xf numFmtId="0" fontId="2" fillId="0" borderId="28" xfId="0" applyFont="1" applyBorder="1"/>
    <xf numFmtId="0" fontId="2" fillId="0" borderId="0" xfId="0" applyFont="1" applyFill="1" applyBorder="1"/>
    <xf numFmtId="0" fontId="2" fillId="0" borderId="35" xfId="0" applyFont="1" applyBorder="1"/>
    <xf numFmtId="0" fontId="2" fillId="0" borderId="13" xfId="0" applyFont="1" applyBorder="1" applyAlignment="1"/>
    <xf numFmtId="0" fontId="2" fillId="0" borderId="15" xfId="0" applyFont="1" applyBorder="1" applyAlignment="1"/>
    <xf numFmtId="0" fontId="2" fillId="0" borderId="27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9" fillId="0" borderId="0" xfId="0" applyFont="1"/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/>
    <xf numFmtId="164" fontId="2" fillId="2" borderId="23" xfId="0" applyNumberFormat="1" applyFont="1" applyFill="1" applyBorder="1" applyAlignment="1">
      <alignment horizontal="right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3" borderId="18" xfId="0" applyFont="1" applyFill="1" applyBorder="1" applyAlignment="1">
      <alignment wrapText="1"/>
    </xf>
    <xf numFmtId="0" fontId="2" fillId="3" borderId="12" xfId="0" applyFont="1" applyFill="1" applyBorder="1"/>
    <xf numFmtId="0" fontId="2" fillId="3" borderId="37" xfId="0" applyFont="1" applyFill="1" applyBorder="1"/>
    <xf numFmtId="0" fontId="8" fillId="3" borderId="12" xfId="0" applyFont="1" applyFill="1" applyBorder="1" applyAlignment="1">
      <alignment horizontal="left" vertical="top" wrapText="1"/>
    </xf>
    <xf numFmtId="0" fontId="1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top" wrapText="1"/>
    </xf>
    <xf numFmtId="0" fontId="2" fillId="3" borderId="3" xfId="0" applyFont="1" applyFill="1" applyBorder="1"/>
    <xf numFmtId="164" fontId="1" fillId="2" borderId="43" xfId="0" applyNumberFormat="1" applyFont="1" applyFill="1" applyBorder="1" applyAlignment="1">
      <alignment horizontal="right" wrapText="1"/>
    </xf>
    <xf numFmtId="164" fontId="1" fillId="2" borderId="25" xfId="0" applyNumberFormat="1" applyFont="1" applyFill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right" wrapText="1"/>
    </xf>
    <xf numFmtId="0" fontId="2" fillId="3" borderId="28" xfId="0" applyFont="1" applyFill="1" applyBorder="1"/>
    <xf numFmtId="0" fontId="2" fillId="0" borderId="3" xfId="0" applyFont="1" applyBorder="1"/>
    <xf numFmtId="0" fontId="1" fillId="3" borderId="31" xfId="0" applyFont="1" applyFill="1" applyBorder="1" applyAlignment="1">
      <alignment horizontal="center" vertical="center" wrapText="1"/>
    </xf>
    <xf numFmtId="164" fontId="2" fillId="2" borderId="43" xfId="0" applyNumberFormat="1" applyFont="1" applyFill="1" applyBorder="1" applyAlignment="1">
      <alignment horizontal="right" wrapText="1"/>
    </xf>
    <xf numFmtId="0" fontId="2" fillId="0" borderId="44" xfId="0" applyFont="1" applyBorder="1"/>
    <xf numFmtId="0" fontId="2" fillId="0" borderId="38" xfId="0" applyFont="1" applyBorder="1"/>
    <xf numFmtId="0" fontId="1" fillId="0" borderId="28" xfId="0" applyFont="1" applyBorder="1" applyAlignment="1">
      <alignment horizontal="center" vertical="center"/>
    </xf>
    <xf numFmtId="164" fontId="1" fillId="0" borderId="0" xfId="0" applyNumberFormat="1" applyFont="1" applyBorder="1" applyAlignment="1"/>
    <xf numFmtId="0" fontId="8" fillId="3" borderId="16" xfId="0" applyFont="1" applyFill="1" applyBorder="1" applyAlignment="1">
      <alignment horizontal="left" vertical="top" wrapText="1"/>
    </xf>
    <xf numFmtId="0" fontId="2" fillId="3" borderId="0" xfId="0" applyFont="1" applyFill="1" applyBorder="1" applyAlignment="1"/>
    <xf numFmtId="0" fontId="1" fillId="3" borderId="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3" fillId="0" borderId="35" xfId="0" applyFont="1" applyBorder="1"/>
    <xf numFmtId="4" fontId="1" fillId="0" borderId="7" xfId="0" applyNumberFormat="1" applyFont="1" applyBorder="1"/>
    <xf numFmtId="0" fontId="2" fillId="0" borderId="18" xfId="0" applyFont="1" applyBorder="1" applyAlignment="1">
      <alignment horizontal="center"/>
    </xf>
    <xf numFmtId="0" fontId="1" fillId="3" borderId="28" xfId="0" applyFont="1" applyFill="1" applyBorder="1"/>
    <xf numFmtId="0" fontId="2" fillId="0" borderId="28" xfId="0" applyFont="1" applyBorder="1" applyAlignment="1">
      <alignment horizontal="center"/>
    </xf>
    <xf numFmtId="0" fontId="2" fillId="3" borderId="18" xfId="0" applyFont="1" applyFill="1" applyBorder="1"/>
    <xf numFmtId="0" fontId="2" fillId="3" borderId="12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12" fillId="0" borderId="0" xfId="0" applyFont="1" applyBorder="1"/>
    <xf numFmtId="164" fontId="1" fillId="0" borderId="11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164" fontId="1" fillId="0" borderId="18" xfId="0" applyNumberFormat="1" applyFont="1" applyBorder="1" applyAlignment="1">
      <alignment horizontal="right" vertical="center" wrapText="1"/>
    </xf>
    <xf numFmtId="164" fontId="1" fillId="0" borderId="37" xfId="0" applyNumberFormat="1" applyFont="1" applyBorder="1" applyAlignment="1">
      <alignment horizontal="right" vertical="center" wrapText="1"/>
    </xf>
    <xf numFmtId="0" fontId="1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top" wrapText="1"/>
    </xf>
    <xf numFmtId="0" fontId="2" fillId="0" borderId="40" xfId="0" applyFont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right" wrapText="1"/>
    </xf>
    <xf numFmtId="164" fontId="2" fillId="3" borderId="47" xfId="0" applyNumberFormat="1" applyFont="1" applyFill="1" applyBorder="1" applyAlignment="1">
      <alignment horizontal="right" wrapText="1"/>
    </xf>
    <xf numFmtId="164" fontId="1" fillId="3" borderId="49" xfId="0" applyNumberFormat="1" applyFont="1" applyFill="1" applyBorder="1" applyAlignment="1">
      <alignment horizontal="right" vertical="center" wrapText="1"/>
    </xf>
    <xf numFmtId="164" fontId="1" fillId="3" borderId="51" xfId="0" applyNumberFormat="1" applyFont="1" applyFill="1" applyBorder="1" applyAlignment="1">
      <alignment horizontal="right" vertical="center" wrapText="1"/>
    </xf>
    <xf numFmtId="164" fontId="5" fillId="3" borderId="20" xfId="0" applyNumberFormat="1" applyFont="1" applyFill="1" applyBorder="1" applyAlignment="1">
      <alignment horizontal="right" vertical="center" wrapText="1"/>
    </xf>
    <xf numFmtId="164" fontId="1" fillId="3" borderId="20" xfId="0" applyNumberFormat="1" applyFont="1" applyFill="1" applyBorder="1" applyAlignment="1">
      <alignment horizontal="right" vertical="center" wrapText="1"/>
    </xf>
    <xf numFmtId="0" fontId="1" fillId="3" borderId="14" xfId="0" applyFont="1" applyFill="1" applyBorder="1"/>
    <xf numFmtId="0" fontId="1" fillId="3" borderId="6" xfId="0" applyFont="1" applyFill="1" applyBorder="1"/>
    <xf numFmtId="0" fontId="8" fillId="3" borderId="14" xfId="0" applyFont="1" applyFill="1" applyBorder="1" applyAlignment="1">
      <alignment horizontal="left" vertical="top" wrapText="1"/>
    </xf>
    <xf numFmtId="0" fontId="5" fillId="3" borderId="26" xfId="0" applyFont="1" applyFill="1" applyBorder="1" applyAlignment="1">
      <alignment wrapText="1"/>
    </xf>
    <xf numFmtId="0" fontId="1" fillId="3" borderId="52" xfId="0" applyFont="1" applyFill="1" applyBorder="1"/>
    <xf numFmtId="0" fontId="8" fillId="3" borderId="52" xfId="0" applyFont="1" applyFill="1" applyBorder="1" applyAlignment="1">
      <alignment horizontal="left" vertical="top" wrapText="1"/>
    </xf>
    <xf numFmtId="164" fontId="1" fillId="0" borderId="40" xfId="0" applyNumberFormat="1" applyFont="1" applyBorder="1" applyAlignment="1">
      <alignment horizontal="right" vertical="center" wrapText="1"/>
    </xf>
    <xf numFmtId="0" fontId="6" fillId="0" borderId="0" xfId="0" applyFont="1"/>
    <xf numFmtId="165" fontId="1" fillId="0" borderId="0" xfId="0" applyNumberFormat="1" applyFont="1" applyBorder="1"/>
    <xf numFmtId="165" fontId="2" fillId="0" borderId="0" xfId="0" applyNumberFormat="1" applyFont="1" applyBorder="1"/>
    <xf numFmtId="0" fontId="2" fillId="0" borderId="5" xfId="0" applyFont="1" applyBorder="1"/>
    <xf numFmtId="164" fontId="2" fillId="0" borderId="0" xfId="0" applyNumberFormat="1" applyFont="1" applyBorder="1"/>
    <xf numFmtId="0" fontId="2" fillId="0" borderId="15" xfId="0" applyFont="1" applyBorder="1"/>
    <xf numFmtId="0" fontId="3" fillId="0" borderId="8" xfId="0" applyFont="1" applyBorder="1"/>
    <xf numFmtId="0" fontId="1" fillId="0" borderId="0" xfId="0" applyFont="1" applyBorder="1"/>
    <xf numFmtId="0" fontId="2" fillId="0" borderId="7" xfId="0" applyFont="1" applyBorder="1"/>
    <xf numFmtId="164" fontId="1" fillId="0" borderId="28" xfId="0" applyNumberFormat="1" applyFont="1" applyBorder="1" applyAlignment="1">
      <alignment horizontal="right"/>
    </xf>
    <xf numFmtId="0" fontId="2" fillId="0" borderId="12" xfId="0" applyFont="1" applyBorder="1" applyAlignment="1">
      <alignment wrapText="1"/>
    </xf>
    <xf numFmtId="4" fontId="2" fillId="0" borderId="40" xfId="0" applyNumberFormat="1" applyFont="1" applyBorder="1"/>
    <xf numFmtId="0" fontId="2" fillId="0" borderId="2" xfId="0" applyFont="1" applyBorder="1"/>
    <xf numFmtId="164" fontId="1" fillId="2" borderId="2" xfId="0" applyNumberFormat="1" applyFont="1" applyFill="1" applyBorder="1" applyAlignment="1">
      <alignment horizontal="right"/>
    </xf>
    <xf numFmtId="2" fontId="2" fillId="0" borderId="0" xfId="0" applyNumberFormat="1" applyFont="1"/>
    <xf numFmtId="164" fontId="1" fillId="2" borderId="50" xfId="0" applyNumberFormat="1" applyFont="1" applyFill="1" applyBorder="1" applyAlignment="1">
      <alignment horizontal="right" wrapText="1"/>
    </xf>
    <xf numFmtId="164" fontId="2" fillId="2" borderId="45" xfId="0" applyNumberFormat="1" applyFont="1" applyFill="1" applyBorder="1" applyAlignment="1">
      <alignment horizontal="right" wrapText="1"/>
    </xf>
    <xf numFmtId="164" fontId="10" fillId="2" borderId="23" xfId="0" applyNumberFormat="1" applyFont="1" applyFill="1" applyBorder="1" applyAlignment="1">
      <alignment horizontal="right" wrapText="1"/>
    </xf>
    <xf numFmtId="0" fontId="5" fillId="3" borderId="11" xfId="0" applyFont="1" applyFill="1" applyBorder="1"/>
    <xf numFmtId="164" fontId="2" fillId="3" borderId="0" xfId="0" applyNumberFormat="1" applyFont="1" applyFill="1" applyBorder="1" applyAlignment="1"/>
    <xf numFmtId="165" fontId="16" fillId="0" borderId="9" xfId="0" applyNumberFormat="1" applyFont="1" applyBorder="1" applyAlignment="1">
      <alignment horizontal="center" vertical="center" wrapText="1"/>
    </xf>
    <xf numFmtId="165" fontId="14" fillId="3" borderId="0" xfId="0" applyNumberFormat="1" applyFont="1" applyFill="1" applyBorder="1"/>
    <xf numFmtId="164" fontId="2" fillId="0" borderId="0" xfId="0" applyNumberFormat="1" applyFont="1" applyBorder="1" applyAlignment="1"/>
    <xf numFmtId="164" fontId="14" fillId="3" borderId="0" xfId="0" applyNumberFormat="1" applyFont="1" applyFill="1" applyBorder="1" applyAlignment="1"/>
    <xf numFmtId="0" fontId="1" fillId="0" borderId="52" xfId="0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right"/>
    </xf>
    <xf numFmtId="164" fontId="1" fillId="0" borderId="35" xfId="0" applyNumberFormat="1" applyFont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164" fontId="1" fillId="0" borderId="30" xfId="0" applyNumberFormat="1" applyFont="1" applyBorder="1" applyAlignment="1">
      <alignment horizontal="right"/>
    </xf>
    <xf numFmtId="164" fontId="1" fillId="0" borderId="29" xfId="0" applyNumberFormat="1" applyFont="1" applyBorder="1" applyAlignment="1">
      <alignment horizontal="right"/>
    </xf>
    <xf numFmtId="164" fontId="2" fillId="2" borderId="34" xfId="0" applyNumberFormat="1" applyFont="1" applyFill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46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1" fillId="2" borderId="25" xfId="0" applyNumberFormat="1" applyFont="1" applyFill="1" applyBorder="1" applyAlignment="1">
      <alignment horizontal="right"/>
    </xf>
    <xf numFmtId="164" fontId="1" fillId="0" borderId="42" xfId="0" applyNumberFormat="1" applyFont="1" applyBorder="1" applyAlignment="1">
      <alignment horizontal="right"/>
    </xf>
    <xf numFmtId="164" fontId="1" fillId="2" borderId="43" xfId="0" applyNumberFormat="1" applyFont="1" applyFill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1" fillId="2" borderId="23" xfId="0" applyNumberFormat="1" applyFont="1" applyFill="1" applyBorder="1" applyAlignment="1">
      <alignment horizontal="right"/>
    </xf>
    <xf numFmtId="164" fontId="1" fillId="0" borderId="2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 vertical="center" wrapText="1"/>
    </xf>
    <xf numFmtId="164" fontId="2" fillId="0" borderId="41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53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22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24" xfId="0" applyNumberFormat="1" applyFont="1" applyBorder="1" applyAlignment="1">
      <alignment horizontal="right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64" fontId="2" fillId="0" borderId="42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44" xfId="0" applyNumberFormat="1" applyFont="1" applyBorder="1" applyAlignment="1">
      <alignment horizontal="right" vertical="center" wrapText="1"/>
    </xf>
    <xf numFmtId="164" fontId="2" fillId="0" borderId="19" xfId="0" applyNumberFormat="1" applyFont="1" applyBorder="1" applyAlignment="1">
      <alignment horizontal="right"/>
    </xf>
    <xf numFmtId="164" fontId="2" fillId="0" borderId="35" xfId="0" applyNumberFormat="1" applyFont="1" applyBorder="1" applyAlignment="1">
      <alignment horizontal="right"/>
    </xf>
    <xf numFmtId="164" fontId="2" fillId="2" borderId="21" xfId="0" applyNumberFormat="1" applyFont="1" applyFill="1" applyBorder="1" applyAlignment="1">
      <alignment horizontal="right"/>
    </xf>
    <xf numFmtId="164" fontId="2" fillId="3" borderId="20" xfId="0" applyNumberFormat="1" applyFont="1" applyFill="1" applyBorder="1" applyAlignment="1">
      <alignment horizontal="right"/>
    </xf>
    <xf numFmtId="164" fontId="2" fillId="2" borderId="45" xfId="0" applyNumberFormat="1" applyFont="1" applyFill="1" applyBorder="1" applyAlignment="1">
      <alignment horizontal="right"/>
    </xf>
    <xf numFmtId="164" fontId="2" fillId="2" borderId="23" xfId="0" applyNumberFormat="1" applyFont="1" applyFill="1" applyBorder="1" applyAlignment="1">
      <alignment horizontal="right"/>
    </xf>
    <xf numFmtId="164" fontId="1" fillId="0" borderId="36" xfId="0" applyNumberFormat="1" applyFont="1" applyBorder="1" applyAlignment="1">
      <alignment horizontal="right"/>
    </xf>
    <xf numFmtId="164" fontId="1" fillId="0" borderId="38" xfId="0" applyNumberFormat="1" applyFont="1" applyBorder="1" applyAlignment="1">
      <alignment horizontal="right"/>
    </xf>
    <xf numFmtId="164" fontId="1" fillId="3" borderId="19" xfId="0" applyNumberFormat="1" applyFont="1" applyFill="1" applyBorder="1" applyAlignment="1">
      <alignment horizontal="right"/>
    </xf>
    <xf numFmtId="164" fontId="8" fillId="2" borderId="39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1" fillId="0" borderId="33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164" fontId="2" fillId="0" borderId="27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40" xfId="0" applyNumberFormat="1" applyFont="1" applyBorder="1" applyAlignment="1">
      <alignment horizontal="right"/>
    </xf>
    <xf numFmtId="164" fontId="2" fillId="0" borderId="44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5" fillId="3" borderId="28" xfId="0" applyFont="1" applyFill="1" applyBorder="1" applyAlignment="1">
      <alignment wrapText="1"/>
    </xf>
    <xf numFmtId="164" fontId="1" fillId="2" borderId="34" xfId="0" applyNumberFormat="1" applyFont="1" applyFill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right"/>
    </xf>
    <xf numFmtId="164" fontId="5" fillId="2" borderId="21" xfId="0" applyNumberFormat="1" applyFont="1" applyFill="1" applyBorder="1" applyAlignment="1">
      <alignment horizontal="right"/>
    </xf>
    <xf numFmtId="164" fontId="1" fillId="2" borderId="39" xfId="0" applyNumberFormat="1" applyFont="1" applyFill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0" fontId="1" fillId="0" borderId="35" xfId="0" applyFont="1" applyBorder="1" applyAlignment="1">
      <alignment horizontal="center" vertical="center"/>
    </xf>
    <xf numFmtId="0" fontId="13" fillId="3" borderId="26" xfId="0" applyFont="1" applyFill="1" applyBorder="1" applyAlignment="1">
      <alignment horizontal="left" vertical="top" wrapText="1"/>
    </xf>
    <xf numFmtId="164" fontId="10" fillId="2" borderId="21" xfId="0" applyNumberFormat="1" applyFont="1" applyFill="1" applyBorder="1" applyAlignment="1">
      <alignment horizontal="right" wrapText="1"/>
    </xf>
    <xf numFmtId="164" fontId="11" fillId="2" borderId="45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/>
    </xf>
    <xf numFmtId="164" fontId="1" fillId="0" borderId="12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/>
    <xf numFmtId="0" fontId="1" fillId="0" borderId="4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/>
    <xf numFmtId="164" fontId="2" fillId="0" borderId="22" xfId="0" applyNumberFormat="1" applyFont="1" applyFill="1" applyBorder="1" applyAlignment="1">
      <alignment horizontal="right" wrapText="1"/>
    </xf>
    <xf numFmtId="164" fontId="2" fillId="0" borderId="13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164" fontId="1" fillId="0" borderId="22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/>
    <xf numFmtId="164" fontId="1" fillId="0" borderId="12" xfId="0" applyNumberFormat="1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2" fillId="0" borderId="36" xfId="0" applyNumberFormat="1" applyFont="1" applyFill="1" applyBorder="1" applyAlignment="1">
      <alignment horizontal="right" wrapText="1"/>
    </xf>
    <xf numFmtId="164" fontId="2" fillId="0" borderId="38" xfId="0" applyNumberFormat="1" applyFont="1" applyFill="1" applyBorder="1" applyAlignment="1">
      <alignment horizontal="right" wrapText="1"/>
    </xf>
    <xf numFmtId="0" fontId="1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/>
    <xf numFmtId="164" fontId="1" fillId="0" borderId="30" xfId="0" applyNumberFormat="1" applyFont="1" applyFill="1" applyBorder="1" applyAlignment="1">
      <alignment horizontal="right"/>
    </xf>
    <xf numFmtId="164" fontId="2" fillId="0" borderId="29" xfId="0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right"/>
    </xf>
    <xf numFmtId="164" fontId="5" fillId="2" borderId="21" xfId="0" applyNumberFormat="1" applyFont="1" applyFill="1" applyBorder="1" applyAlignment="1">
      <alignment horizontal="right" wrapText="1"/>
    </xf>
    <xf numFmtId="164" fontId="2" fillId="0" borderId="38" xfId="0" applyNumberFormat="1" applyFont="1" applyFill="1" applyBorder="1" applyAlignment="1">
      <alignment horizontal="right" vertical="center" wrapText="1"/>
    </xf>
    <xf numFmtId="164" fontId="10" fillId="2" borderId="25" xfId="0" applyNumberFormat="1" applyFont="1" applyFill="1" applyBorder="1" applyAlignment="1">
      <alignment horizontal="right" wrapText="1"/>
    </xf>
    <xf numFmtId="164" fontId="1" fillId="0" borderId="53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2" borderId="50" xfId="0" applyNumberFormat="1" applyFont="1" applyFill="1" applyBorder="1" applyAlignment="1">
      <alignment horizontal="right"/>
    </xf>
    <xf numFmtId="164" fontId="15" fillId="0" borderId="7" xfId="0" applyNumberFormat="1" applyFont="1" applyBorder="1"/>
    <xf numFmtId="164" fontId="1" fillId="2" borderId="18" xfId="0" applyNumberFormat="1" applyFont="1" applyFill="1" applyBorder="1" applyAlignment="1">
      <alignment horizontal="right"/>
    </xf>
    <xf numFmtId="164" fontId="1" fillId="2" borderId="28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1" fillId="3" borderId="47" xfId="0" applyNumberFormat="1" applyFont="1" applyFill="1" applyBorder="1" applyAlignment="1">
      <alignment horizontal="right" wrapText="1"/>
    </xf>
    <xf numFmtId="164" fontId="1" fillId="3" borderId="48" xfId="0" applyNumberFormat="1" applyFont="1" applyFill="1" applyBorder="1" applyAlignment="1">
      <alignment horizontal="right" wrapText="1"/>
    </xf>
    <xf numFmtId="0" fontId="1" fillId="0" borderId="41" xfId="0" applyFont="1" applyBorder="1"/>
    <xf numFmtId="164" fontId="1" fillId="0" borderId="12" xfId="0" applyNumberFormat="1" applyFont="1" applyBorder="1" applyAlignment="1">
      <alignment horizontal="right"/>
    </xf>
    <xf numFmtId="164" fontId="1" fillId="3" borderId="30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right"/>
    </xf>
    <xf numFmtId="164" fontId="1" fillId="3" borderId="19" xfId="0" applyNumberFormat="1" applyFont="1" applyFill="1" applyBorder="1" applyAlignment="1">
      <alignment horizontal="right" vertical="center" wrapText="1"/>
    </xf>
    <xf numFmtId="164" fontId="1" fillId="0" borderId="37" xfId="0" applyNumberFormat="1" applyFont="1" applyBorder="1" applyAlignment="1">
      <alignment horizontal="right"/>
    </xf>
    <xf numFmtId="0" fontId="5" fillId="0" borderId="37" xfId="0" applyFont="1" applyBorder="1" applyAlignment="1">
      <alignment horizontal="left" vertical="top" wrapText="1"/>
    </xf>
    <xf numFmtId="0" fontId="2" fillId="3" borderId="2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64" fontId="2" fillId="3" borderId="54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top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top" wrapText="1"/>
    </xf>
    <xf numFmtId="164" fontId="18" fillId="3" borderId="28" xfId="0" applyNumberFormat="1" applyFont="1" applyFill="1" applyBorder="1"/>
    <xf numFmtId="0" fontId="1" fillId="0" borderId="27" xfId="0" applyFont="1" applyBorder="1"/>
    <xf numFmtId="0" fontId="1" fillId="0" borderId="52" xfId="0" applyFont="1" applyFill="1" applyBorder="1"/>
    <xf numFmtId="0" fontId="2" fillId="0" borderId="17" xfId="0" applyFont="1" applyBorder="1"/>
    <xf numFmtId="0" fontId="2" fillId="0" borderId="17" xfId="0" applyFont="1" applyBorder="1" applyAlignment="1"/>
    <xf numFmtId="164" fontId="19" fillId="3" borderId="14" xfId="0" applyNumberFormat="1" applyFont="1" applyFill="1" applyBorder="1"/>
    <xf numFmtId="0" fontId="2" fillId="0" borderId="8" xfId="0" applyFont="1" applyBorder="1" applyAlignment="1"/>
    <xf numFmtId="0" fontId="1" fillId="0" borderId="4" xfId="0" applyFont="1" applyBorder="1"/>
    <xf numFmtId="164" fontId="1" fillId="3" borderId="55" xfId="0" applyNumberFormat="1" applyFont="1" applyFill="1" applyBorder="1" applyAlignment="1">
      <alignment horizontal="right" wrapText="1"/>
    </xf>
    <xf numFmtId="0" fontId="20" fillId="0" borderId="0" xfId="0" applyFont="1"/>
    <xf numFmtId="0" fontId="2" fillId="0" borderId="51" xfId="0" applyFont="1" applyBorder="1" applyAlignment="1"/>
    <xf numFmtId="14" fontId="2" fillId="0" borderId="47" xfId="0" applyNumberFormat="1" applyFont="1" applyBorder="1" applyAlignment="1"/>
    <xf numFmtId="0" fontId="2" fillId="0" borderId="48" xfId="0" applyFont="1" applyBorder="1" applyAlignment="1"/>
    <xf numFmtId="0" fontId="2" fillId="0" borderId="10" xfId="0" applyFont="1" applyBorder="1" applyAlignment="1"/>
    <xf numFmtId="0" fontId="2" fillId="0" borderId="49" xfId="0" applyFont="1" applyBorder="1" applyAlignment="1"/>
    <xf numFmtId="0" fontId="2" fillId="0" borderId="55" xfId="0" applyFont="1" applyBorder="1"/>
    <xf numFmtId="0" fontId="1" fillId="3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left" vertical="top" wrapText="1"/>
    </xf>
    <xf numFmtId="164" fontId="1" fillId="0" borderId="19" xfId="0" applyNumberFormat="1" applyFont="1" applyBorder="1" applyAlignment="1">
      <alignment horizontal="right" vertical="center" wrapText="1"/>
    </xf>
    <xf numFmtId="164" fontId="1" fillId="0" borderId="35" xfId="0" applyNumberFormat="1" applyFont="1" applyBorder="1" applyAlignment="1">
      <alignment horizontal="right" vertical="center" wrapText="1"/>
    </xf>
    <xf numFmtId="164" fontId="1" fillId="2" borderId="21" xfId="0" applyNumberFormat="1" applyFont="1" applyFill="1" applyBorder="1" applyAlignment="1">
      <alignment horizontal="righ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right" vertical="center" wrapText="1"/>
    </xf>
    <xf numFmtId="164" fontId="1" fillId="0" borderId="17" xfId="0" applyNumberFormat="1" applyFont="1" applyBorder="1" applyAlignment="1">
      <alignment horizontal="right" vertical="center" wrapText="1"/>
    </xf>
    <xf numFmtId="164" fontId="1" fillId="2" borderId="39" xfId="0" applyNumberFormat="1" applyFont="1" applyFill="1" applyBorder="1" applyAlignment="1">
      <alignment horizontal="right" wrapText="1"/>
    </xf>
    <xf numFmtId="0" fontId="8" fillId="3" borderId="16" xfId="0" applyFont="1" applyFill="1" applyBorder="1" applyAlignment="1">
      <alignment horizontal="left" wrapText="1"/>
    </xf>
    <xf numFmtId="0" fontId="2" fillId="0" borderId="6" xfId="0" applyFont="1" applyBorder="1" applyAlignment="1">
      <alignment wrapText="1"/>
    </xf>
    <xf numFmtId="164" fontId="21" fillId="0" borderId="18" xfId="0" applyNumberFormat="1" applyFont="1" applyBorder="1" applyAlignment="1"/>
    <xf numFmtId="164" fontId="22" fillId="0" borderId="37" xfId="0" applyNumberFormat="1" applyFont="1" applyBorder="1" applyAlignment="1"/>
    <xf numFmtId="164" fontId="21" fillId="0" borderId="14" xfId="0" applyNumberFormat="1" applyFont="1" applyBorder="1" applyAlignment="1"/>
    <xf numFmtId="164" fontId="21" fillId="0" borderId="7" xfId="0" applyNumberFormat="1" applyFont="1" applyBorder="1" applyAlignment="1"/>
    <xf numFmtId="164" fontId="22" fillId="0" borderId="11" xfId="0" applyNumberFormat="1" applyFont="1" applyBorder="1" applyAlignment="1"/>
    <xf numFmtId="164" fontId="22" fillId="3" borderId="37" xfId="0" applyNumberFormat="1" applyFont="1" applyFill="1" applyBorder="1" applyAlignment="1"/>
    <xf numFmtId="164" fontId="22" fillId="0" borderId="16" xfId="0" applyNumberFormat="1" applyFont="1" applyFill="1" applyBorder="1" applyAlignment="1"/>
    <xf numFmtId="164" fontId="21" fillId="3" borderId="16" xfId="0" applyNumberFormat="1" applyFont="1" applyFill="1" applyBorder="1" applyAlignment="1"/>
    <xf numFmtId="0" fontId="2" fillId="3" borderId="40" xfId="0" applyFont="1" applyFill="1" applyBorder="1" applyAlignment="1">
      <alignment horizontal="left" wrapText="1"/>
    </xf>
    <xf numFmtId="164" fontId="1" fillId="2" borderId="7" xfId="0" applyNumberFormat="1" applyFont="1" applyFill="1" applyBorder="1" applyAlignment="1">
      <alignment horizontal="right"/>
    </xf>
    <xf numFmtId="0" fontId="2" fillId="0" borderId="41" xfId="0" applyFont="1" applyFill="1" applyBorder="1"/>
    <xf numFmtId="0" fontId="2" fillId="0" borderId="56" xfId="0" applyFont="1" applyBorder="1" applyAlignment="1"/>
    <xf numFmtId="164" fontId="21" fillId="3" borderId="11" xfId="0" applyNumberFormat="1" applyFont="1" applyFill="1" applyBorder="1" applyAlignment="1"/>
    <xf numFmtId="164" fontId="1" fillId="0" borderId="40" xfId="0" applyNumberFormat="1" applyFont="1" applyFill="1" applyBorder="1" applyAlignment="1">
      <alignment horizontal="right" vertical="center" wrapText="1"/>
    </xf>
    <xf numFmtId="164" fontId="1" fillId="0" borderId="44" xfId="0" applyNumberFormat="1" applyFont="1" applyFill="1" applyBorder="1" applyAlignment="1">
      <alignment horizontal="right" vertical="center" wrapText="1"/>
    </xf>
    <xf numFmtId="164" fontId="1" fillId="2" borderId="45" xfId="0" applyNumberFormat="1" applyFont="1" applyFill="1" applyBorder="1" applyAlignment="1">
      <alignment horizontal="right" wrapText="1"/>
    </xf>
    <xf numFmtId="0" fontId="5" fillId="0" borderId="3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wrapText="1"/>
    </xf>
    <xf numFmtId="0" fontId="1" fillId="3" borderId="52" xfId="0" applyFont="1" applyFill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right" vertical="center" wrapText="1"/>
    </xf>
    <xf numFmtId="0" fontId="1" fillId="3" borderId="12" xfId="0" applyFont="1" applyFill="1" applyBorder="1"/>
    <xf numFmtId="164" fontId="1" fillId="3" borderId="49" xfId="0" applyNumberFormat="1" applyFont="1" applyFill="1" applyBorder="1" applyAlignment="1">
      <alignment horizontal="right" wrapText="1"/>
    </xf>
    <xf numFmtId="0" fontId="2" fillId="3" borderId="28" xfId="0" applyFont="1" applyFill="1" applyBorder="1" applyAlignment="1">
      <alignment horizontal="center" vertical="center"/>
    </xf>
    <xf numFmtId="0" fontId="2" fillId="3" borderId="41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wrapText="1"/>
    </xf>
    <xf numFmtId="164" fontId="18" fillId="3" borderId="18" xfId="0" applyNumberFormat="1" applyFont="1" applyFill="1" applyBorder="1"/>
    <xf numFmtId="0" fontId="1" fillId="0" borderId="2" xfId="0" applyFont="1" applyFill="1" applyBorder="1"/>
    <xf numFmtId="164" fontId="21" fillId="3" borderId="7" xfId="0" applyNumberFormat="1" applyFont="1" applyFill="1" applyBorder="1" applyAlignment="1"/>
    <xf numFmtId="0" fontId="1" fillId="0" borderId="3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3" borderId="41" xfId="0" applyFont="1" applyFill="1" applyBorder="1"/>
    <xf numFmtId="164" fontId="1" fillId="3" borderId="54" xfId="0" applyNumberFormat="1" applyFont="1" applyFill="1" applyBorder="1" applyAlignment="1">
      <alignment horizontal="right" wrapText="1"/>
    </xf>
    <xf numFmtId="164" fontId="8" fillId="2" borderId="25" xfId="0" applyNumberFormat="1" applyFont="1" applyFill="1" applyBorder="1" applyAlignment="1">
      <alignment horizontal="right" wrapText="1"/>
    </xf>
    <xf numFmtId="164" fontId="1" fillId="3" borderId="57" xfId="0" applyNumberFormat="1" applyFont="1" applyFill="1" applyBorder="1" applyAlignment="1">
      <alignment horizontal="right" wrapText="1"/>
    </xf>
    <xf numFmtId="164" fontId="1" fillId="3" borderId="14" xfId="0" applyNumberFormat="1" applyFont="1" applyFill="1" applyBorder="1" applyAlignment="1">
      <alignment horizontal="right" wrapText="1"/>
    </xf>
    <xf numFmtId="165" fontId="2" fillId="0" borderId="17" xfId="0" applyNumberFormat="1" applyFont="1" applyBorder="1" applyAlignment="1">
      <alignment horizontal="right"/>
    </xf>
  </cellXfs>
  <cellStyles count="3">
    <cellStyle name="normální" xfId="0" builtinId="0"/>
    <cellStyle name="normální 2" xfId="1"/>
    <cellStyle name="Styl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topLeftCell="A28" zoomScaleNormal="100" workbookViewId="0">
      <selection activeCell="Q12" sqref="Q12"/>
    </sheetView>
  </sheetViews>
  <sheetFormatPr defaultColWidth="8.85546875" defaultRowHeight="12.75"/>
  <cols>
    <col min="1" max="1" width="5.28515625" style="2" customWidth="1"/>
    <col min="2" max="2" width="6.7109375" style="2" customWidth="1"/>
    <col min="3" max="3" width="7.85546875" style="2" customWidth="1"/>
    <col min="4" max="4" width="10.85546875" style="2" customWidth="1"/>
    <col min="5" max="5" width="51.42578125" style="2" customWidth="1"/>
    <col min="6" max="6" width="12.7109375" style="2" customWidth="1"/>
    <col min="7" max="12" width="1.5703125" style="2" hidden="1" customWidth="1"/>
    <col min="13" max="14" width="13.7109375" style="2" customWidth="1"/>
    <col min="15" max="15" width="16.5703125" style="2" customWidth="1"/>
    <col min="16" max="16384" width="8.85546875" style="2"/>
  </cols>
  <sheetData>
    <row r="1" spans="1:15" s="1" customFormat="1" ht="20.25" customHeight="1">
      <c r="A1" s="307" t="s">
        <v>137</v>
      </c>
    </row>
    <row r="2" spans="1:15" s="1" customFormat="1" ht="12.75" customHeight="1" thickBot="1">
      <c r="A2" s="121"/>
      <c r="O2" s="1" t="s">
        <v>138</v>
      </c>
    </row>
    <row r="3" spans="1:15" ht="15" customHeight="1" thickBot="1">
      <c r="A3" s="1"/>
      <c r="B3" s="1"/>
      <c r="C3" s="1"/>
      <c r="E3" s="3" t="s">
        <v>0</v>
      </c>
      <c r="F3" s="256">
        <v>30000</v>
      </c>
      <c r="G3" s="122"/>
    </row>
    <row r="4" spans="1:15" ht="15" customHeight="1">
      <c r="A4" s="1"/>
      <c r="B4" s="1"/>
      <c r="C4" s="1"/>
      <c r="E4" s="55" t="s">
        <v>108</v>
      </c>
      <c r="F4" s="298">
        <v>15057.1</v>
      </c>
      <c r="G4" s="142"/>
    </row>
    <row r="5" spans="1:15" ht="16.899999999999999" customHeight="1">
      <c r="A5" s="1"/>
      <c r="B5" s="1"/>
      <c r="C5" s="1"/>
      <c r="E5" s="55" t="s">
        <v>106</v>
      </c>
      <c r="F5" s="298">
        <v>906.5</v>
      </c>
      <c r="G5" s="142"/>
    </row>
    <row r="6" spans="1:15" ht="18" customHeight="1">
      <c r="A6" s="1"/>
      <c r="B6" s="1"/>
      <c r="C6" s="1"/>
      <c r="E6" s="55" t="s">
        <v>107</v>
      </c>
      <c r="F6" s="298">
        <v>18760</v>
      </c>
      <c r="G6" s="142"/>
    </row>
    <row r="7" spans="1:15" ht="16.149999999999999" customHeight="1" thickBot="1">
      <c r="A7" s="1"/>
      <c r="B7" s="1"/>
      <c r="C7" s="1"/>
      <c r="E7" s="326" t="s">
        <v>98</v>
      </c>
      <c r="F7" s="303">
        <v>-18760</v>
      </c>
      <c r="G7" s="142"/>
    </row>
    <row r="8" spans="1:15" ht="16.149999999999999" customHeight="1">
      <c r="A8" s="1"/>
      <c r="B8" s="1"/>
      <c r="C8" s="1"/>
      <c r="E8" s="352" t="s">
        <v>110</v>
      </c>
      <c r="F8" s="353">
        <v>25000</v>
      </c>
      <c r="G8" s="142" t="s">
        <v>111</v>
      </c>
    </row>
    <row r="9" spans="1:15" ht="15" customHeight="1">
      <c r="A9" s="1"/>
      <c r="B9" s="1"/>
      <c r="C9" s="1"/>
      <c r="E9" s="299" t="s">
        <v>1</v>
      </c>
      <c r="F9" s="298">
        <f>SUM(F3:F8)</f>
        <v>70963.600000000006</v>
      </c>
      <c r="G9" s="142"/>
    </row>
    <row r="10" spans="1:15" ht="15" customHeight="1">
      <c r="A10" s="98" t="s">
        <v>2</v>
      </c>
      <c r="B10" s="98"/>
      <c r="C10" s="98"/>
      <c r="D10" s="98"/>
      <c r="E10" s="4"/>
      <c r="F10" s="122"/>
      <c r="G10" s="122"/>
    </row>
    <row r="11" spans="1:15" ht="15" customHeight="1" thickBot="1">
      <c r="E11" s="45"/>
      <c r="F11" s="123"/>
      <c r="G11" s="123"/>
      <c r="I11" s="45"/>
      <c r="J11" s="45"/>
      <c r="K11" s="45"/>
      <c r="L11" s="45"/>
      <c r="M11" s="45"/>
      <c r="N11" s="45"/>
      <c r="O11" s="45"/>
    </row>
    <row r="12" spans="1:15" ht="15" customHeight="1">
      <c r="A12" s="5" t="s">
        <v>3</v>
      </c>
      <c r="B12" s="124"/>
      <c r="C12" s="124"/>
      <c r="D12" s="6"/>
      <c r="E12" s="308"/>
      <c r="F12" s="327">
        <v>30000</v>
      </c>
      <c r="G12" s="82"/>
      <c r="H12" s="7"/>
      <c r="I12" s="4" t="s">
        <v>4</v>
      </c>
      <c r="J12" s="4"/>
      <c r="K12" s="4"/>
      <c r="L12" s="4"/>
      <c r="M12" s="4"/>
      <c r="N12" s="4"/>
      <c r="O12" s="4"/>
    </row>
    <row r="13" spans="1:15" ht="15" customHeight="1">
      <c r="A13" s="76" t="s">
        <v>5</v>
      </c>
      <c r="B13" s="31"/>
      <c r="C13" s="31"/>
      <c r="D13" s="53"/>
      <c r="E13" s="309" t="s">
        <v>75</v>
      </c>
      <c r="F13" s="328">
        <v>-26000</v>
      </c>
      <c r="G13" s="143"/>
      <c r="H13" s="125"/>
      <c r="I13" s="125"/>
      <c r="J13" s="125"/>
      <c r="K13" s="125"/>
      <c r="L13" s="125"/>
      <c r="M13" s="125"/>
      <c r="N13" s="125"/>
      <c r="O13" s="125"/>
    </row>
    <row r="14" spans="1:15" ht="15" customHeight="1" thickBot="1">
      <c r="A14" s="8" t="s">
        <v>27</v>
      </c>
      <c r="B14" s="126"/>
      <c r="C14" s="126"/>
      <c r="D14" s="54"/>
      <c r="E14" s="310"/>
      <c r="F14" s="329">
        <f>SUM(F12:F13)</f>
        <v>4000</v>
      </c>
      <c r="G14" s="82"/>
    </row>
    <row r="15" spans="1:15" ht="15" customHeight="1" thickBot="1">
      <c r="A15" s="133" t="s">
        <v>72</v>
      </c>
      <c r="B15" s="44"/>
      <c r="C15" s="44"/>
      <c r="D15" s="304"/>
      <c r="E15" s="311" t="s">
        <v>101</v>
      </c>
      <c r="F15" s="330">
        <v>34723.599999999999</v>
      </c>
      <c r="G15" s="82"/>
    </row>
    <row r="16" spans="1:15" ht="15" customHeight="1">
      <c r="A16" s="305" t="s">
        <v>100</v>
      </c>
      <c r="B16" s="124"/>
      <c r="C16" s="124"/>
      <c r="D16" s="6"/>
      <c r="E16" s="308"/>
      <c r="F16" s="331">
        <v>-15057.1</v>
      </c>
      <c r="G16" s="82"/>
    </row>
    <row r="17" spans="1:15" ht="15" customHeight="1">
      <c r="A17" s="264"/>
      <c r="B17" s="128"/>
      <c r="C17" s="45"/>
      <c r="D17" s="10"/>
      <c r="E17" s="312"/>
      <c r="F17" s="332">
        <v>-395</v>
      </c>
      <c r="G17" s="144"/>
    </row>
    <row r="18" spans="1:15" ht="15" customHeight="1" thickBot="1">
      <c r="A18" s="300"/>
      <c r="B18" s="301"/>
      <c r="C18" s="301"/>
      <c r="D18" s="301"/>
      <c r="E18" s="313" t="s">
        <v>94</v>
      </c>
      <c r="F18" s="333">
        <v>-18760</v>
      </c>
      <c r="G18" s="140"/>
    </row>
    <row r="19" spans="1:15" ht="15" customHeight="1" thickBot="1">
      <c r="A19" s="354" t="s">
        <v>112</v>
      </c>
      <c r="B19" s="44"/>
      <c r="C19" s="44"/>
      <c r="D19" s="304"/>
      <c r="E19" s="311" t="s">
        <v>99</v>
      </c>
      <c r="F19" s="355">
        <f>SUM(F14:F18)</f>
        <v>4511.5</v>
      </c>
      <c r="G19" s="140"/>
    </row>
    <row r="20" spans="1:15" ht="15" customHeight="1">
      <c r="A20" s="337" t="s">
        <v>113</v>
      </c>
      <c r="B20" s="45"/>
      <c r="C20" s="45"/>
      <c r="D20" s="10"/>
      <c r="E20" s="10"/>
      <c r="F20" s="339">
        <v>25000</v>
      </c>
      <c r="G20" s="140"/>
    </row>
    <row r="21" spans="1:15" ht="15" customHeight="1">
      <c r="A21" s="337" t="s">
        <v>114</v>
      </c>
      <c r="B21" s="45"/>
      <c r="C21" s="45"/>
      <c r="D21" s="10"/>
      <c r="E21" s="10"/>
      <c r="F21" s="332">
        <v>-25000</v>
      </c>
      <c r="G21" s="140"/>
    </row>
    <row r="22" spans="1:15" ht="15" customHeight="1" thickBot="1">
      <c r="A22" s="300" t="s">
        <v>109</v>
      </c>
      <c r="B22" s="301"/>
      <c r="C22" s="301"/>
      <c r="D22" s="302"/>
      <c r="E22" s="338" t="s">
        <v>99</v>
      </c>
      <c r="F22" s="334">
        <f>SUM(F19:F21)</f>
        <v>4511.5</v>
      </c>
      <c r="G22" s="140"/>
    </row>
    <row r="23" spans="1:15" ht="15" customHeight="1">
      <c r="A23" s="45"/>
      <c r="B23" s="45"/>
      <c r="C23" s="45"/>
      <c r="D23" s="10"/>
      <c r="E23" s="10"/>
      <c r="F23" s="140"/>
      <c r="G23" s="140"/>
    </row>
    <row r="24" spans="1:15" ht="12.75" customHeight="1" thickBot="1">
      <c r="A24" s="51"/>
      <c r="B24" s="9"/>
      <c r="C24" s="9"/>
      <c r="D24" s="84"/>
      <c r="E24" s="11"/>
      <c r="F24" s="11"/>
      <c r="G24" s="11"/>
      <c r="H24" s="363"/>
      <c r="I24" s="363"/>
      <c r="J24" s="363"/>
      <c r="K24" s="363"/>
      <c r="N24" s="2" t="s">
        <v>6</v>
      </c>
    </row>
    <row r="25" spans="1:15" ht="81" customHeight="1" thickBot="1">
      <c r="A25" s="12" t="s">
        <v>7</v>
      </c>
      <c r="B25" s="13" t="s">
        <v>8</v>
      </c>
      <c r="C25" s="14" t="s">
        <v>9</v>
      </c>
      <c r="D25" s="85" t="s">
        <v>10</v>
      </c>
      <c r="E25" s="15" t="s">
        <v>11</v>
      </c>
      <c r="F25" s="16" t="s">
        <v>26</v>
      </c>
      <c r="G25" s="141" t="s">
        <v>105</v>
      </c>
      <c r="H25" s="77" t="s">
        <v>104</v>
      </c>
      <c r="I25" s="17" t="s">
        <v>12</v>
      </c>
      <c r="J25" s="77" t="s">
        <v>102</v>
      </c>
      <c r="K25" s="17" t="s">
        <v>12</v>
      </c>
      <c r="L25" s="77" t="s">
        <v>115</v>
      </c>
      <c r="M25" s="17" t="s">
        <v>12</v>
      </c>
      <c r="N25" s="77" t="s">
        <v>132</v>
      </c>
      <c r="O25" s="17" t="s">
        <v>12</v>
      </c>
    </row>
    <row r="26" spans="1:15" ht="27" customHeight="1">
      <c r="A26" s="34">
        <v>1</v>
      </c>
      <c r="B26" s="34">
        <v>3121</v>
      </c>
      <c r="C26" s="35"/>
      <c r="D26" s="280"/>
      <c r="E26" s="63" t="s">
        <v>36</v>
      </c>
      <c r="F26" s="146"/>
      <c r="G26" s="147"/>
      <c r="H26" s="148"/>
      <c r="I26" s="146"/>
      <c r="J26" s="148"/>
      <c r="K26" s="146"/>
      <c r="L26" s="148"/>
      <c r="M26" s="146"/>
      <c r="N26" s="148"/>
      <c r="O26" s="146"/>
    </row>
    <row r="27" spans="1:15" ht="15.75" customHeight="1">
      <c r="A27" s="36"/>
      <c r="B27" s="36"/>
      <c r="C27" s="94">
        <v>5169</v>
      </c>
      <c r="D27" s="281" t="s">
        <v>40</v>
      </c>
      <c r="E27" s="75" t="s">
        <v>37</v>
      </c>
      <c r="F27" s="149"/>
      <c r="G27" s="150"/>
      <c r="H27" s="151">
        <v>74</v>
      </c>
      <c r="I27" s="109">
        <f>G27+H27</f>
        <v>74</v>
      </c>
      <c r="J27" s="151"/>
      <c r="K27" s="109">
        <f>I27+J27</f>
        <v>74</v>
      </c>
      <c r="L27" s="151"/>
      <c r="M27" s="109">
        <f>K27+L27</f>
        <v>74</v>
      </c>
      <c r="N27" s="151"/>
      <c r="O27" s="109">
        <f>M27+N27</f>
        <v>74</v>
      </c>
    </row>
    <row r="28" spans="1:15" ht="14.25" customHeight="1">
      <c r="A28" s="36"/>
      <c r="B28" s="37"/>
      <c r="C28" s="23">
        <v>5171</v>
      </c>
      <c r="D28" s="282" t="s">
        <v>40</v>
      </c>
      <c r="E28" s="64" t="s">
        <v>37</v>
      </c>
      <c r="F28" s="149"/>
      <c r="G28" s="150"/>
      <c r="H28" s="151">
        <v>2037.8</v>
      </c>
      <c r="I28" s="109">
        <f>G28+H28</f>
        <v>2037.8</v>
      </c>
      <c r="J28" s="151"/>
      <c r="K28" s="109">
        <f>I28+J28</f>
        <v>2037.8</v>
      </c>
      <c r="L28" s="151"/>
      <c r="M28" s="109">
        <f>K28+L28</f>
        <v>2037.8</v>
      </c>
      <c r="N28" s="151">
        <v>-590</v>
      </c>
      <c r="O28" s="109">
        <f>M28+N28</f>
        <v>1447.8</v>
      </c>
    </row>
    <row r="29" spans="1:15" ht="14.25" customHeight="1">
      <c r="A29" s="67"/>
      <c r="B29" s="68"/>
      <c r="C29" s="56">
        <v>5169</v>
      </c>
      <c r="D29" s="282"/>
      <c r="E29" s="93" t="s">
        <v>63</v>
      </c>
      <c r="F29" s="152"/>
      <c r="G29" s="265"/>
      <c r="H29" s="158">
        <v>74</v>
      </c>
      <c r="I29" s="262">
        <f>G29+H29</f>
        <v>74</v>
      </c>
      <c r="J29" s="158"/>
      <c r="K29" s="262">
        <f>I29+J29</f>
        <v>74</v>
      </c>
      <c r="L29" s="158"/>
      <c r="M29" s="262">
        <f>K29+L29</f>
        <v>74</v>
      </c>
      <c r="N29" s="158"/>
      <c r="O29" s="262">
        <f>M29+N29</f>
        <v>74</v>
      </c>
    </row>
    <row r="30" spans="1:15" ht="14.25" customHeight="1" thickBot="1">
      <c r="A30" s="32"/>
      <c r="B30" s="33"/>
      <c r="C30" s="28">
        <v>5171</v>
      </c>
      <c r="D30" s="283"/>
      <c r="E30" s="83" t="s">
        <v>42</v>
      </c>
      <c r="F30" s="154"/>
      <c r="G30" s="155"/>
      <c r="H30" s="156">
        <v>2037.8</v>
      </c>
      <c r="I30" s="263">
        <f>G30+H30</f>
        <v>2037.8</v>
      </c>
      <c r="J30" s="156"/>
      <c r="K30" s="306">
        <f>I30+J30</f>
        <v>2037.8</v>
      </c>
      <c r="L30" s="156"/>
      <c r="M30" s="306">
        <f>K30+L30</f>
        <v>2037.8</v>
      </c>
      <c r="N30" s="156">
        <v>-590</v>
      </c>
      <c r="O30" s="262">
        <f>M30+N30</f>
        <v>1447.8</v>
      </c>
    </row>
    <row r="31" spans="1:15" ht="16.899999999999999" customHeight="1">
      <c r="A31" s="18">
        <v>3</v>
      </c>
      <c r="B31" s="19">
        <v>3121</v>
      </c>
      <c r="C31" s="27"/>
      <c r="D31" s="87"/>
      <c r="E31" s="279" t="s">
        <v>59</v>
      </c>
      <c r="F31" s="157"/>
      <c r="G31" s="153"/>
      <c r="H31" s="158"/>
      <c r="I31" s="110"/>
      <c r="J31" s="158"/>
      <c r="K31" s="110"/>
      <c r="L31" s="158"/>
      <c r="M31" s="110"/>
      <c r="N31" s="158"/>
      <c r="O31" s="110"/>
    </row>
    <row r="32" spans="1:15" ht="13.5" customHeight="1">
      <c r="A32" s="21"/>
      <c r="B32" s="22"/>
      <c r="C32" s="23">
        <v>5331</v>
      </c>
      <c r="D32" s="214" t="s">
        <v>58</v>
      </c>
      <c r="E32" s="96" t="s">
        <v>90</v>
      </c>
      <c r="F32" s="152"/>
      <c r="G32" s="159"/>
      <c r="H32" s="181">
        <v>400</v>
      </c>
      <c r="I32" s="109">
        <f>G32+H32</f>
        <v>400</v>
      </c>
      <c r="J32" s="181"/>
      <c r="K32" s="109">
        <f>I32+J32</f>
        <v>400</v>
      </c>
      <c r="L32" s="181"/>
      <c r="M32" s="109">
        <f>K32+L32</f>
        <v>400</v>
      </c>
      <c r="N32" s="181"/>
      <c r="O32" s="109">
        <f>M32+N32</f>
        <v>400</v>
      </c>
    </row>
    <row r="33" spans="1:15" ht="14.25" customHeight="1" thickBot="1">
      <c r="A33" s="24"/>
      <c r="B33" s="25"/>
      <c r="C33" s="26">
        <v>5331</v>
      </c>
      <c r="D33" s="267"/>
      <c r="E33" s="97" t="s">
        <v>25</v>
      </c>
      <c r="F33" s="161"/>
      <c r="G33" s="162"/>
      <c r="H33" s="156">
        <v>400</v>
      </c>
      <c r="I33" s="262">
        <f>G33+H33</f>
        <v>400</v>
      </c>
      <c r="J33" s="156"/>
      <c r="K33" s="262">
        <f>I33+J33</f>
        <v>400</v>
      </c>
      <c r="L33" s="156"/>
      <c r="M33" s="262">
        <f>K33+L33</f>
        <v>400</v>
      </c>
      <c r="N33" s="156"/>
      <c r="O33" s="262">
        <f>M33+N33</f>
        <v>400</v>
      </c>
    </row>
    <row r="34" spans="1:15" ht="26.25" customHeight="1">
      <c r="A34" s="73">
        <v>5</v>
      </c>
      <c r="B34" s="35">
        <v>3122</v>
      </c>
      <c r="C34" s="204"/>
      <c r="D34" s="343"/>
      <c r="E34" s="211" t="s">
        <v>123</v>
      </c>
      <c r="F34" s="208"/>
      <c r="G34" s="205"/>
      <c r="H34" s="206"/>
      <c r="I34" s="112"/>
      <c r="J34" s="206"/>
      <c r="K34" s="112"/>
      <c r="L34" s="206"/>
      <c r="M34" s="112"/>
      <c r="N34" s="206"/>
      <c r="O34" s="112"/>
    </row>
    <row r="35" spans="1:15" s="221" customFormat="1" ht="14.25" customHeight="1">
      <c r="A35" s="214"/>
      <c r="B35" s="216"/>
      <c r="C35" s="228">
        <v>5331</v>
      </c>
      <c r="D35" s="216" t="s">
        <v>127</v>
      </c>
      <c r="E35" s="295" t="s">
        <v>124</v>
      </c>
      <c r="F35" s="219"/>
      <c r="G35" s="220"/>
      <c r="H35" s="160"/>
      <c r="I35" s="109"/>
      <c r="J35" s="160"/>
      <c r="K35" s="109"/>
      <c r="L35" s="181">
        <v>8100</v>
      </c>
      <c r="M35" s="109">
        <f>K35+L35</f>
        <v>8100</v>
      </c>
      <c r="N35" s="181"/>
      <c r="O35" s="109">
        <f>M35+N35</f>
        <v>8100</v>
      </c>
    </row>
    <row r="36" spans="1:15" ht="15.75" customHeight="1" thickBot="1">
      <c r="A36" s="145"/>
      <c r="B36" s="28"/>
      <c r="C36" s="28">
        <v>5331</v>
      </c>
      <c r="D36" s="268"/>
      <c r="E36" s="119" t="s">
        <v>25</v>
      </c>
      <c r="F36" s="209"/>
      <c r="G36" s="155"/>
      <c r="H36" s="207"/>
      <c r="I36" s="263"/>
      <c r="J36" s="207"/>
      <c r="K36" s="263"/>
      <c r="L36" s="207">
        <v>8100</v>
      </c>
      <c r="M36" s="263">
        <f>K36+L36</f>
        <v>8100</v>
      </c>
      <c r="N36" s="207"/>
      <c r="O36" s="262">
        <f>M36+N36</f>
        <v>8100</v>
      </c>
    </row>
    <row r="37" spans="1:15" ht="26.25" customHeight="1">
      <c r="A37" s="73">
        <v>10</v>
      </c>
      <c r="B37" s="35">
        <v>3122</v>
      </c>
      <c r="C37" s="204"/>
      <c r="D37" s="343"/>
      <c r="E37" s="211" t="s">
        <v>69</v>
      </c>
      <c r="F37" s="208"/>
      <c r="G37" s="205"/>
      <c r="H37" s="206"/>
      <c r="I37" s="112"/>
      <c r="J37" s="206"/>
      <c r="K37" s="112"/>
      <c r="L37" s="206"/>
      <c r="M37" s="112"/>
      <c r="N37" s="206"/>
      <c r="O37" s="112"/>
    </row>
    <row r="38" spans="1:15" s="221" customFormat="1" ht="14.25" customHeight="1">
      <c r="A38" s="214"/>
      <c r="B38" s="216"/>
      <c r="C38" s="228">
        <v>5331</v>
      </c>
      <c r="D38" s="214" t="s">
        <v>76</v>
      </c>
      <c r="E38" s="295" t="s">
        <v>90</v>
      </c>
      <c r="F38" s="219"/>
      <c r="G38" s="220">
        <v>1900</v>
      </c>
      <c r="H38" s="160"/>
      <c r="I38" s="109">
        <f>G38+H38</f>
        <v>1900</v>
      </c>
      <c r="J38" s="160"/>
      <c r="K38" s="109">
        <f>I38+J38</f>
        <v>1900</v>
      </c>
      <c r="L38" s="160"/>
      <c r="M38" s="109">
        <f>K38+L38</f>
        <v>1900</v>
      </c>
      <c r="N38" s="160"/>
      <c r="O38" s="109">
        <f>M38+N38</f>
        <v>1900</v>
      </c>
    </row>
    <row r="39" spans="1:15" ht="15.75" customHeight="1" thickBot="1">
      <c r="A39" s="145"/>
      <c r="B39" s="28"/>
      <c r="C39" s="28">
        <v>5331</v>
      </c>
      <c r="D39" s="268"/>
      <c r="E39" s="119" t="s">
        <v>25</v>
      </c>
      <c r="F39" s="209"/>
      <c r="G39" s="155">
        <v>1900</v>
      </c>
      <c r="H39" s="207"/>
      <c r="I39" s="263">
        <f>G39+H39</f>
        <v>1900</v>
      </c>
      <c r="J39" s="207"/>
      <c r="K39" s="263">
        <f>I39+J39</f>
        <v>1900</v>
      </c>
      <c r="L39" s="207"/>
      <c r="M39" s="263">
        <f>K39+L39</f>
        <v>1900</v>
      </c>
      <c r="N39" s="207"/>
      <c r="O39" s="262">
        <f>M39+N39</f>
        <v>1900</v>
      </c>
    </row>
    <row r="40" spans="1:15" ht="26.25" customHeight="1">
      <c r="A40" s="73">
        <v>14</v>
      </c>
      <c r="B40" s="35">
        <v>3122</v>
      </c>
      <c r="C40" s="204"/>
      <c r="D40" s="343"/>
      <c r="E40" s="211" t="s">
        <v>130</v>
      </c>
      <c r="F40" s="208"/>
      <c r="G40" s="205"/>
      <c r="H40" s="206"/>
      <c r="I40" s="112"/>
      <c r="J40" s="206"/>
      <c r="K40" s="112"/>
      <c r="L40" s="206"/>
      <c r="M40" s="112"/>
      <c r="N40" s="206"/>
      <c r="O40" s="112"/>
    </row>
    <row r="41" spans="1:15" s="221" customFormat="1" ht="14.25" customHeight="1">
      <c r="A41" s="214"/>
      <c r="B41" s="216"/>
      <c r="C41" s="228">
        <v>5331</v>
      </c>
      <c r="D41" s="216" t="s">
        <v>128</v>
      </c>
      <c r="E41" s="295" t="s">
        <v>125</v>
      </c>
      <c r="F41" s="219"/>
      <c r="G41" s="220"/>
      <c r="H41" s="160"/>
      <c r="I41" s="109"/>
      <c r="J41" s="160"/>
      <c r="K41" s="109"/>
      <c r="L41" s="181">
        <v>500</v>
      </c>
      <c r="M41" s="109">
        <f>K41+L41</f>
        <v>500</v>
      </c>
      <c r="N41" s="181"/>
      <c r="O41" s="109">
        <f>M41+N41</f>
        <v>500</v>
      </c>
    </row>
    <row r="42" spans="1:15" ht="15.75" customHeight="1" thickBot="1">
      <c r="A42" s="145"/>
      <c r="B42" s="28"/>
      <c r="C42" s="28">
        <v>5331</v>
      </c>
      <c r="D42" s="268"/>
      <c r="E42" s="119" t="s">
        <v>25</v>
      </c>
      <c r="F42" s="209"/>
      <c r="G42" s="155"/>
      <c r="H42" s="207"/>
      <c r="I42" s="263"/>
      <c r="J42" s="207"/>
      <c r="K42" s="263"/>
      <c r="L42" s="207">
        <v>500</v>
      </c>
      <c r="M42" s="263">
        <f>K42+L42</f>
        <v>500</v>
      </c>
      <c r="N42" s="207"/>
      <c r="O42" s="262">
        <f>M42+N42</f>
        <v>500</v>
      </c>
    </row>
    <row r="43" spans="1:15" ht="25.5" customHeight="1">
      <c r="A43" s="73">
        <v>32</v>
      </c>
      <c r="B43" s="35">
        <v>3147</v>
      </c>
      <c r="C43" s="27"/>
      <c r="D43" s="293"/>
      <c r="E43" s="69" t="s">
        <v>38</v>
      </c>
      <c r="F43" s="102"/>
      <c r="G43" s="163"/>
      <c r="H43" s="250"/>
      <c r="I43" s="112"/>
      <c r="J43" s="250"/>
      <c r="K43" s="112"/>
      <c r="L43" s="250"/>
      <c r="M43" s="112"/>
      <c r="N43" s="250"/>
      <c r="O43" s="112"/>
    </row>
    <row r="44" spans="1:15" ht="16.5" customHeight="1">
      <c r="A44" s="61"/>
      <c r="B44" s="62"/>
      <c r="C44" s="23">
        <v>6351</v>
      </c>
      <c r="D44" s="282" t="s">
        <v>77</v>
      </c>
      <c r="E44" s="70" t="s">
        <v>65</v>
      </c>
      <c r="F44" s="100"/>
      <c r="G44" s="164">
        <v>5000</v>
      </c>
      <c r="H44" s="78"/>
      <c r="I44" s="109">
        <f>G44+H44</f>
        <v>5000</v>
      </c>
      <c r="J44" s="78"/>
      <c r="K44" s="109">
        <f>I44+J44</f>
        <v>5000</v>
      </c>
      <c r="L44" s="78"/>
      <c r="M44" s="109">
        <f>K44+L44</f>
        <v>5000</v>
      </c>
      <c r="N44" s="78"/>
      <c r="O44" s="109">
        <f>M44+N44</f>
        <v>5000</v>
      </c>
    </row>
    <row r="45" spans="1:15" ht="15" customHeight="1" thickBot="1">
      <c r="A45" s="24"/>
      <c r="B45" s="25"/>
      <c r="C45" s="26">
        <v>6351</v>
      </c>
      <c r="D45" s="292"/>
      <c r="E45" s="114" t="s">
        <v>13</v>
      </c>
      <c r="F45" s="101"/>
      <c r="G45" s="165">
        <v>5000</v>
      </c>
      <c r="H45" s="72"/>
      <c r="I45" s="262">
        <f>G45+H45</f>
        <v>5000</v>
      </c>
      <c r="J45" s="72"/>
      <c r="K45" s="262">
        <f>I45+J45</f>
        <v>5000</v>
      </c>
      <c r="L45" s="72"/>
      <c r="M45" s="262">
        <f>K45+L45</f>
        <v>5000</v>
      </c>
      <c r="N45" s="72"/>
      <c r="O45" s="262">
        <f>M45+N45</f>
        <v>5000</v>
      </c>
    </row>
    <row r="46" spans="1:15" ht="16.899999999999999" customHeight="1">
      <c r="A46" s="18">
        <v>38</v>
      </c>
      <c r="B46" s="19">
        <v>3121</v>
      </c>
      <c r="C46" s="27"/>
      <c r="D46" s="293"/>
      <c r="E46" s="106" t="s">
        <v>121</v>
      </c>
      <c r="F46" s="166"/>
      <c r="G46" s="167"/>
      <c r="H46" s="136"/>
      <c r="I46" s="111"/>
      <c r="J46" s="136"/>
      <c r="K46" s="111"/>
      <c r="L46" s="136"/>
      <c r="M46" s="111"/>
      <c r="N46" s="136"/>
      <c r="O46" s="111"/>
    </row>
    <row r="47" spans="1:15" s="221" customFormat="1" ht="15" customHeight="1">
      <c r="A47" s="222"/>
      <c r="B47" s="223"/>
      <c r="C47" s="224">
        <v>6351</v>
      </c>
      <c r="D47" s="282" t="s">
        <v>120</v>
      </c>
      <c r="E47" s="335" t="s">
        <v>122</v>
      </c>
      <c r="F47" s="225"/>
      <c r="G47" s="251"/>
      <c r="H47" s="137"/>
      <c r="I47" s="109"/>
      <c r="J47" s="137"/>
      <c r="K47" s="109"/>
      <c r="L47" s="137">
        <v>5000</v>
      </c>
      <c r="M47" s="109">
        <f>K47+L47</f>
        <v>5000</v>
      </c>
      <c r="N47" s="137"/>
      <c r="O47" s="109">
        <f>M47+N47</f>
        <v>5000</v>
      </c>
    </row>
    <row r="48" spans="1:15" ht="17.45" customHeight="1" thickBot="1">
      <c r="A48" s="24"/>
      <c r="B48" s="25"/>
      <c r="C48" s="26">
        <v>6351</v>
      </c>
      <c r="D48" s="86"/>
      <c r="E48" s="114" t="s">
        <v>13</v>
      </c>
      <c r="F48" s="170"/>
      <c r="G48" s="171"/>
      <c r="H48" s="72"/>
      <c r="I48" s="262"/>
      <c r="J48" s="72"/>
      <c r="K48" s="262"/>
      <c r="L48" s="72">
        <v>5000</v>
      </c>
      <c r="M48" s="262">
        <f>K48+L48</f>
        <v>5000</v>
      </c>
      <c r="N48" s="72"/>
      <c r="O48" s="262">
        <f>M48+N48</f>
        <v>5000</v>
      </c>
    </row>
    <row r="49" spans="1:15" ht="27" customHeight="1">
      <c r="A49" s="18">
        <v>42</v>
      </c>
      <c r="B49" s="19">
        <v>3122</v>
      </c>
      <c r="C49" s="27"/>
      <c r="D49" s="293"/>
      <c r="E49" s="69" t="s">
        <v>73</v>
      </c>
      <c r="F49" s="102"/>
      <c r="G49" s="318"/>
      <c r="H49" s="319"/>
      <c r="I49" s="113"/>
      <c r="J49" s="319"/>
      <c r="K49" s="113"/>
      <c r="L49" s="319"/>
      <c r="M49" s="113"/>
      <c r="N49" s="319"/>
      <c r="O49" s="113"/>
    </row>
    <row r="50" spans="1:15" s="221" customFormat="1" ht="15" customHeight="1">
      <c r="A50" s="222"/>
      <c r="B50" s="223"/>
      <c r="C50" s="228">
        <v>5331</v>
      </c>
      <c r="D50" s="282" t="s">
        <v>78</v>
      </c>
      <c r="E50" s="344" t="s">
        <v>87</v>
      </c>
      <c r="F50" s="237"/>
      <c r="G50" s="235">
        <v>1200</v>
      </c>
      <c r="H50" s="60"/>
      <c r="I50" s="109">
        <f>G50+H50</f>
        <v>1200</v>
      </c>
      <c r="J50" s="60"/>
      <c r="K50" s="109">
        <f>I50+J50</f>
        <v>1200</v>
      </c>
      <c r="L50" s="60"/>
      <c r="M50" s="109">
        <f>K50+L50</f>
        <v>1200</v>
      </c>
      <c r="N50" s="60"/>
      <c r="O50" s="109">
        <f t="shared" ref="O50:O53" si="0">M50+N50</f>
        <v>1200</v>
      </c>
    </row>
    <row r="51" spans="1:15" ht="15.6" customHeight="1">
      <c r="A51" s="226"/>
      <c r="B51" s="227"/>
      <c r="C51" s="228">
        <v>6351</v>
      </c>
      <c r="D51" s="217" t="s">
        <v>78</v>
      </c>
      <c r="E51" s="344" t="s">
        <v>87</v>
      </c>
      <c r="F51" s="103"/>
      <c r="G51" s="346"/>
      <c r="H51" s="71"/>
      <c r="I51" s="110"/>
      <c r="J51" s="71"/>
      <c r="K51" s="110"/>
      <c r="L51" s="71"/>
      <c r="M51" s="110"/>
      <c r="N51" s="78"/>
      <c r="O51" s="109">
        <f t="shared" si="0"/>
        <v>0</v>
      </c>
    </row>
    <row r="52" spans="1:15" s="221" customFormat="1" ht="15" customHeight="1">
      <c r="A52" s="222"/>
      <c r="B52" s="223"/>
      <c r="C52" s="56">
        <v>6351</v>
      </c>
      <c r="D52" s="282"/>
      <c r="E52" s="347" t="s">
        <v>13</v>
      </c>
      <c r="F52" s="340"/>
      <c r="G52" s="251"/>
      <c r="H52" s="137"/>
      <c r="I52" s="109"/>
      <c r="J52" s="137"/>
      <c r="K52" s="109"/>
      <c r="L52" s="137"/>
      <c r="M52" s="109"/>
      <c r="N52" s="342"/>
      <c r="O52" s="262">
        <f t="shared" si="0"/>
        <v>0</v>
      </c>
    </row>
    <row r="53" spans="1:15" ht="17.45" customHeight="1" thickBot="1">
      <c r="A53" s="24"/>
      <c r="B53" s="25"/>
      <c r="C53" s="28">
        <v>5331</v>
      </c>
      <c r="D53" s="296"/>
      <c r="E53" s="345" t="s">
        <v>25</v>
      </c>
      <c r="F53" s="101"/>
      <c r="G53" s="171">
        <v>1200</v>
      </c>
      <c r="H53" s="72"/>
      <c r="I53" s="262">
        <f>G53+H53</f>
        <v>1200</v>
      </c>
      <c r="J53" s="72"/>
      <c r="K53" s="262">
        <f>I53+J53</f>
        <v>1200</v>
      </c>
      <c r="L53" s="72"/>
      <c r="M53" s="262">
        <f>K53+L53</f>
        <v>1200</v>
      </c>
      <c r="N53" s="72"/>
      <c r="O53" s="262">
        <f t="shared" si="0"/>
        <v>1200</v>
      </c>
    </row>
    <row r="54" spans="1:15" ht="25.5">
      <c r="A54" s="34">
        <v>44</v>
      </c>
      <c r="B54" s="34">
        <v>3123</v>
      </c>
      <c r="C54" s="35"/>
      <c r="D54" s="270"/>
      <c r="E54" s="63" t="s">
        <v>30</v>
      </c>
      <c r="F54" s="166"/>
      <c r="G54" s="167"/>
      <c r="H54" s="136"/>
      <c r="I54" s="111"/>
      <c r="J54" s="136"/>
      <c r="K54" s="111"/>
      <c r="L54" s="136"/>
      <c r="M54" s="111"/>
      <c r="N54" s="136"/>
      <c r="O54" s="111"/>
    </row>
    <row r="55" spans="1:15" s="221" customFormat="1" ht="12.75" customHeight="1">
      <c r="A55" s="226"/>
      <c r="B55" s="227"/>
      <c r="C55" s="228">
        <v>6351</v>
      </c>
      <c r="D55" s="217" t="s">
        <v>47</v>
      </c>
      <c r="E55" s="229" t="s">
        <v>53</v>
      </c>
      <c r="F55" s="230"/>
      <c r="G55" s="231">
        <v>1400</v>
      </c>
      <c r="H55" s="60">
        <v>831.8</v>
      </c>
      <c r="I55" s="109">
        <f>G55+H55</f>
        <v>2231.8000000000002</v>
      </c>
      <c r="J55" s="60"/>
      <c r="K55" s="109">
        <f>I55+J55</f>
        <v>2231.8000000000002</v>
      </c>
      <c r="L55" s="60"/>
      <c r="M55" s="109">
        <f>K55+L55</f>
        <v>2231.8000000000002</v>
      </c>
      <c r="N55" s="60">
        <v>-200</v>
      </c>
      <c r="O55" s="109">
        <f t="shared" ref="O55:O56" si="1">M55+N55</f>
        <v>2031.8000000000002</v>
      </c>
    </row>
    <row r="56" spans="1:15" ht="14.25" customHeight="1">
      <c r="A56" s="67"/>
      <c r="B56" s="68"/>
      <c r="C56" s="58">
        <v>6351</v>
      </c>
      <c r="D56" s="217" t="s">
        <v>54</v>
      </c>
      <c r="E56" s="65" t="s">
        <v>52</v>
      </c>
      <c r="F56" s="172"/>
      <c r="G56" s="173"/>
      <c r="H56" s="78">
        <v>1000</v>
      </c>
      <c r="I56" s="109">
        <f>G56+H56</f>
        <v>1000</v>
      </c>
      <c r="J56" s="78"/>
      <c r="K56" s="109">
        <f>I56+J56</f>
        <v>1000</v>
      </c>
      <c r="L56" s="78"/>
      <c r="M56" s="109">
        <f>K56+L56</f>
        <v>1000</v>
      </c>
      <c r="N56" s="78">
        <v>200</v>
      </c>
      <c r="O56" s="109">
        <f t="shared" si="1"/>
        <v>1200</v>
      </c>
    </row>
    <row r="57" spans="1:15" ht="15.75" customHeight="1" thickBot="1">
      <c r="A57" s="32"/>
      <c r="B57" s="33"/>
      <c r="C57" s="26">
        <v>6351</v>
      </c>
      <c r="D57" s="271"/>
      <c r="E57" s="114" t="s">
        <v>13</v>
      </c>
      <c r="F57" s="170"/>
      <c r="G57" s="171">
        <v>1400</v>
      </c>
      <c r="H57" s="108">
        <f>SUM(H55:H56)</f>
        <v>1831.8</v>
      </c>
      <c r="I57" s="262">
        <f>G57+H57</f>
        <v>3231.8</v>
      </c>
      <c r="J57" s="108"/>
      <c r="K57" s="262">
        <f>I57+J57</f>
        <v>3231.8</v>
      </c>
      <c r="L57" s="108"/>
      <c r="M57" s="262">
        <f>K57+L57</f>
        <v>3231.8</v>
      </c>
      <c r="N57" s="108">
        <v>0</v>
      </c>
      <c r="O57" s="262">
        <f>M57+N57</f>
        <v>3231.8</v>
      </c>
    </row>
    <row r="58" spans="1:15" ht="27" customHeight="1">
      <c r="A58" s="18">
        <v>57</v>
      </c>
      <c r="B58" s="19">
        <v>3123</v>
      </c>
      <c r="C58" s="27"/>
      <c r="D58" s="269"/>
      <c r="E58" s="106" t="s">
        <v>95</v>
      </c>
      <c r="F58" s="166"/>
      <c r="G58" s="167"/>
      <c r="H58" s="136"/>
      <c r="I58" s="111"/>
      <c r="J58" s="136"/>
      <c r="K58" s="111"/>
      <c r="L58" s="136"/>
      <c r="M58" s="111"/>
      <c r="N58" s="136"/>
      <c r="O58" s="111"/>
    </row>
    <row r="59" spans="1:15" s="221" customFormat="1" ht="12.75" customHeight="1">
      <c r="A59" s="232"/>
      <c r="B59" s="215"/>
      <c r="C59" s="228">
        <v>5331</v>
      </c>
      <c r="D59" s="217" t="s">
        <v>96</v>
      </c>
      <c r="E59" s="233" t="s">
        <v>97</v>
      </c>
      <c r="F59" s="234"/>
      <c r="G59" s="235"/>
      <c r="H59" s="60"/>
      <c r="I59" s="109"/>
      <c r="J59" s="60">
        <v>75</v>
      </c>
      <c r="K59" s="109">
        <f>I59+J59</f>
        <v>75</v>
      </c>
      <c r="L59" s="60"/>
      <c r="M59" s="109">
        <f>K59+L59</f>
        <v>75</v>
      </c>
      <c r="N59" s="60"/>
      <c r="O59" s="109">
        <f>M59+N59</f>
        <v>75</v>
      </c>
    </row>
    <row r="60" spans="1:15" s="221" customFormat="1" ht="12.75" customHeight="1">
      <c r="A60" s="232"/>
      <c r="B60" s="215"/>
      <c r="C60" s="228">
        <v>5331</v>
      </c>
      <c r="D60" s="288" t="s">
        <v>133</v>
      </c>
      <c r="E60" s="233" t="s">
        <v>131</v>
      </c>
      <c r="F60" s="234"/>
      <c r="G60" s="235"/>
      <c r="H60" s="60"/>
      <c r="I60" s="109"/>
      <c r="J60" s="60"/>
      <c r="K60" s="109"/>
      <c r="L60" s="60"/>
      <c r="M60" s="109"/>
      <c r="N60" s="60">
        <v>100</v>
      </c>
      <c r="O60" s="109">
        <f>M60+N60</f>
        <v>100</v>
      </c>
    </row>
    <row r="61" spans="1:15" ht="15" customHeight="1" thickBot="1">
      <c r="A61" s="21"/>
      <c r="B61" s="22"/>
      <c r="C61" s="56">
        <v>5331</v>
      </c>
      <c r="D61" s="217"/>
      <c r="E61" s="297" t="s">
        <v>25</v>
      </c>
      <c r="F61" s="168"/>
      <c r="G61" s="169"/>
      <c r="H61" s="74"/>
      <c r="I61" s="262"/>
      <c r="J61" s="74">
        <v>75</v>
      </c>
      <c r="K61" s="262">
        <f>I61+J61</f>
        <v>75</v>
      </c>
      <c r="L61" s="74"/>
      <c r="M61" s="262">
        <f>K61+L61</f>
        <v>75</v>
      </c>
      <c r="N61" s="74">
        <v>100</v>
      </c>
      <c r="O61" s="262">
        <f>M61+N61</f>
        <v>175</v>
      </c>
    </row>
    <row r="62" spans="1:15" ht="27" customHeight="1">
      <c r="A62" s="18">
        <v>70</v>
      </c>
      <c r="B62" s="19">
        <v>3122</v>
      </c>
      <c r="C62" s="27"/>
      <c r="D62" s="269"/>
      <c r="E62" s="106" t="s">
        <v>46</v>
      </c>
      <c r="F62" s="166"/>
      <c r="G62" s="167"/>
      <c r="H62" s="136"/>
      <c r="I62" s="111"/>
      <c r="J62" s="136"/>
      <c r="K62" s="111"/>
      <c r="L62" s="136"/>
      <c r="M62" s="111"/>
      <c r="N62" s="136"/>
      <c r="O62" s="111"/>
    </row>
    <row r="63" spans="1:15" s="221" customFormat="1" ht="12.75" customHeight="1">
      <c r="A63" s="232"/>
      <c r="B63" s="215"/>
      <c r="C63" s="228">
        <v>5331</v>
      </c>
      <c r="D63" s="217" t="s">
        <v>41</v>
      </c>
      <c r="E63" s="233" t="s">
        <v>66</v>
      </c>
      <c r="F63" s="234"/>
      <c r="G63" s="235">
        <v>2000</v>
      </c>
      <c r="H63" s="60"/>
      <c r="I63" s="109">
        <f>G63+H63</f>
        <v>2000</v>
      </c>
      <c r="J63" s="60"/>
      <c r="K63" s="109">
        <f>I63+J63</f>
        <v>2000</v>
      </c>
      <c r="L63" s="60"/>
      <c r="M63" s="109">
        <f>K63+L63</f>
        <v>2000</v>
      </c>
      <c r="N63" s="60"/>
      <c r="O63" s="109">
        <f>M63+N63</f>
        <v>2000</v>
      </c>
    </row>
    <row r="64" spans="1:15" ht="15" customHeight="1" thickBot="1">
      <c r="A64" s="21"/>
      <c r="B64" s="22"/>
      <c r="C64" s="56">
        <v>5331</v>
      </c>
      <c r="D64" s="217"/>
      <c r="E64" s="66" t="s">
        <v>25</v>
      </c>
      <c r="F64" s="168"/>
      <c r="G64" s="169">
        <v>2000</v>
      </c>
      <c r="H64" s="74"/>
      <c r="I64" s="262">
        <f>G64+H64</f>
        <v>2000</v>
      </c>
      <c r="J64" s="74"/>
      <c r="K64" s="262">
        <f>I64+J64</f>
        <v>2000</v>
      </c>
      <c r="L64" s="74"/>
      <c r="M64" s="262">
        <f>K64+L64</f>
        <v>2000</v>
      </c>
      <c r="N64" s="74"/>
      <c r="O64" s="262">
        <f>M64+N64</f>
        <v>2000</v>
      </c>
    </row>
    <row r="65" spans="1:15" ht="27" customHeight="1">
      <c r="A65" s="34">
        <v>72</v>
      </c>
      <c r="B65" s="34">
        <v>3122</v>
      </c>
      <c r="C65" s="35"/>
      <c r="D65" s="272"/>
      <c r="E65" s="117" t="s">
        <v>31</v>
      </c>
      <c r="F65" s="99"/>
      <c r="G65" s="174"/>
      <c r="H65" s="136"/>
      <c r="I65" s="111"/>
      <c r="J65" s="136"/>
      <c r="K65" s="111"/>
      <c r="L65" s="136"/>
      <c r="M65" s="111"/>
      <c r="N65" s="136"/>
      <c r="O65" s="111"/>
    </row>
    <row r="66" spans="1:15" s="221" customFormat="1" ht="12.75" customHeight="1">
      <c r="A66" s="232"/>
      <c r="B66" s="215"/>
      <c r="C66" s="228">
        <v>6351</v>
      </c>
      <c r="D66" s="226" t="s">
        <v>32</v>
      </c>
      <c r="E66" s="236" t="s">
        <v>33</v>
      </c>
      <c r="F66" s="237"/>
      <c r="G66" s="238"/>
      <c r="H66" s="60">
        <v>217.2</v>
      </c>
      <c r="I66" s="109">
        <f>G66+H66</f>
        <v>217.2</v>
      </c>
      <c r="J66" s="60"/>
      <c r="K66" s="109">
        <f>I66+J66</f>
        <v>217.2</v>
      </c>
      <c r="L66" s="60"/>
      <c r="M66" s="109">
        <f>K66+L66</f>
        <v>217.2</v>
      </c>
      <c r="N66" s="60"/>
      <c r="O66" s="109">
        <f t="shared" ref="O66:O71" si="2">M66+N66</f>
        <v>217.2</v>
      </c>
    </row>
    <row r="67" spans="1:15" s="221" customFormat="1" ht="12.75" customHeight="1">
      <c r="A67" s="232"/>
      <c r="B67" s="215"/>
      <c r="C67" s="248">
        <v>5331</v>
      </c>
      <c r="D67" s="216" t="s">
        <v>129</v>
      </c>
      <c r="E67" s="229" t="s">
        <v>116</v>
      </c>
      <c r="F67" s="340"/>
      <c r="G67" s="341"/>
      <c r="H67" s="137"/>
      <c r="I67" s="109"/>
      <c r="J67" s="137"/>
      <c r="K67" s="109"/>
      <c r="L67" s="137">
        <v>80</v>
      </c>
      <c r="M67" s="109">
        <f>K67+L67</f>
        <v>80</v>
      </c>
      <c r="N67" s="137"/>
      <c r="O67" s="109">
        <f t="shared" si="2"/>
        <v>80</v>
      </c>
    </row>
    <row r="68" spans="1:15" s="221" customFormat="1" ht="12.75" customHeight="1">
      <c r="A68" s="232"/>
      <c r="B68" s="215"/>
      <c r="C68" s="228">
        <v>6351</v>
      </c>
      <c r="D68" s="215" t="s">
        <v>129</v>
      </c>
      <c r="E68" s="229" t="s">
        <v>116</v>
      </c>
      <c r="F68" s="340"/>
      <c r="G68" s="341"/>
      <c r="H68" s="137"/>
      <c r="I68" s="109"/>
      <c r="J68" s="137"/>
      <c r="K68" s="109"/>
      <c r="L68" s="137">
        <v>420</v>
      </c>
      <c r="M68" s="109">
        <f>K68+L68</f>
        <v>420</v>
      </c>
      <c r="N68" s="137"/>
      <c r="O68" s="109">
        <f t="shared" si="2"/>
        <v>420</v>
      </c>
    </row>
    <row r="69" spans="1:15" s="221" customFormat="1" ht="12.75" customHeight="1">
      <c r="A69" s="232"/>
      <c r="B69" s="215"/>
      <c r="C69" s="349">
        <v>6351</v>
      </c>
      <c r="D69" s="351" t="s">
        <v>134</v>
      </c>
      <c r="E69" s="350" t="s">
        <v>135</v>
      </c>
      <c r="F69" s="340"/>
      <c r="G69" s="341"/>
      <c r="H69" s="137"/>
      <c r="I69" s="109"/>
      <c r="J69" s="137"/>
      <c r="K69" s="109"/>
      <c r="L69" s="137"/>
      <c r="M69" s="109"/>
      <c r="N69" s="137">
        <v>200</v>
      </c>
      <c r="O69" s="109">
        <f t="shared" si="2"/>
        <v>200</v>
      </c>
    </row>
    <row r="70" spans="1:15" s="221" customFormat="1" ht="12.75" customHeight="1">
      <c r="A70" s="232"/>
      <c r="B70" s="215"/>
      <c r="C70" s="56">
        <v>5331</v>
      </c>
      <c r="D70" s="217"/>
      <c r="E70" s="66" t="s">
        <v>25</v>
      </c>
      <c r="F70" s="340"/>
      <c r="G70" s="341"/>
      <c r="H70" s="137"/>
      <c r="I70" s="109"/>
      <c r="J70" s="137"/>
      <c r="K70" s="109"/>
      <c r="L70" s="342">
        <v>80</v>
      </c>
      <c r="M70" s="262">
        <f>K70+L70</f>
        <v>80</v>
      </c>
      <c r="N70" s="342"/>
      <c r="O70" s="262">
        <f t="shared" si="2"/>
        <v>80</v>
      </c>
    </row>
    <row r="71" spans="1:15" ht="15" customHeight="1" thickBot="1">
      <c r="A71" s="21"/>
      <c r="B71" s="22"/>
      <c r="C71" s="28">
        <v>6351</v>
      </c>
      <c r="D71" s="273"/>
      <c r="E71" s="118" t="s">
        <v>13</v>
      </c>
      <c r="F71" s="101"/>
      <c r="G71" s="165"/>
      <c r="H71" s="108">
        <v>217.2</v>
      </c>
      <c r="I71" s="262">
        <f>G71+H71</f>
        <v>217.2</v>
      </c>
      <c r="J71" s="108"/>
      <c r="K71" s="262">
        <f>I71+J71</f>
        <v>217.2</v>
      </c>
      <c r="L71" s="108">
        <v>420</v>
      </c>
      <c r="M71" s="262">
        <f>K71+L71</f>
        <v>637.20000000000005</v>
      </c>
      <c r="N71" s="108">
        <v>200</v>
      </c>
      <c r="O71" s="262">
        <f t="shared" si="2"/>
        <v>837.2</v>
      </c>
    </row>
    <row r="72" spans="1:15" ht="15" customHeight="1">
      <c r="A72" s="34">
        <v>79</v>
      </c>
      <c r="B72" s="34">
        <v>3114</v>
      </c>
      <c r="C72" s="35"/>
      <c r="D72" s="272"/>
      <c r="E72" s="117" t="s">
        <v>45</v>
      </c>
      <c r="F72" s="99"/>
      <c r="G72" s="174"/>
      <c r="H72" s="136"/>
      <c r="I72" s="111"/>
      <c r="J72" s="136"/>
      <c r="K72" s="111"/>
      <c r="L72" s="136"/>
      <c r="M72" s="111"/>
      <c r="N72" s="136"/>
      <c r="O72" s="111"/>
    </row>
    <row r="73" spans="1:15" ht="15" customHeight="1">
      <c r="A73" s="88"/>
      <c r="B73" s="89"/>
      <c r="C73" s="23">
        <v>5331</v>
      </c>
      <c r="D73" s="226" t="s">
        <v>55</v>
      </c>
      <c r="E73" s="64" t="s">
        <v>91</v>
      </c>
      <c r="F73" s="120"/>
      <c r="G73" s="175"/>
      <c r="H73" s="137">
        <v>50</v>
      </c>
      <c r="I73" s="109">
        <f>G73+H73</f>
        <v>50</v>
      </c>
      <c r="J73" s="137">
        <v>170</v>
      </c>
      <c r="K73" s="109">
        <f>I73+J73</f>
        <v>220</v>
      </c>
      <c r="L73" s="137"/>
      <c r="M73" s="109">
        <f>K73+L73</f>
        <v>220</v>
      </c>
      <c r="N73" s="137"/>
      <c r="O73" s="109">
        <f>M73+N73</f>
        <v>220</v>
      </c>
    </row>
    <row r="74" spans="1:15" ht="15" customHeight="1" thickBot="1">
      <c r="A74" s="24"/>
      <c r="B74" s="25"/>
      <c r="C74" s="28">
        <v>5331</v>
      </c>
      <c r="D74" s="268"/>
      <c r="E74" s="83" t="s">
        <v>25</v>
      </c>
      <c r="F74" s="101"/>
      <c r="G74" s="165"/>
      <c r="H74" s="108">
        <v>50</v>
      </c>
      <c r="I74" s="263">
        <f>G74+H74</f>
        <v>50</v>
      </c>
      <c r="J74" s="108">
        <v>170</v>
      </c>
      <c r="K74" s="263">
        <f>I74+J74</f>
        <v>220</v>
      </c>
      <c r="L74" s="108"/>
      <c r="M74" s="263">
        <f>K74+L74</f>
        <v>220</v>
      </c>
      <c r="N74" s="108"/>
      <c r="O74" s="262">
        <f>M74+N74</f>
        <v>220</v>
      </c>
    </row>
    <row r="75" spans="1:15" ht="15" customHeight="1">
      <c r="A75" s="34">
        <v>80</v>
      </c>
      <c r="B75" s="34">
        <v>4322</v>
      </c>
      <c r="C75" s="35"/>
      <c r="D75" s="272"/>
      <c r="E75" s="117" t="s">
        <v>49</v>
      </c>
      <c r="F75" s="99"/>
      <c r="G75" s="174"/>
      <c r="H75" s="136"/>
      <c r="I75" s="111"/>
      <c r="J75" s="136"/>
      <c r="K75" s="111"/>
      <c r="L75" s="136"/>
      <c r="M75" s="111"/>
      <c r="N75" s="136"/>
      <c r="O75" s="111"/>
    </row>
    <row r="76" spans="1:15" s="221" customFormat="1" ht="15" customHeight="1">
      <c r="A76" s="232"/>
      <c r="B76" s="215"/>
      <c r="C76" s="228">
        <v>6351</v>
      </c>
      <c r="D76" s="217" t="s">
        <v>48</v>
      </c>
      <c r="E76" s="236" t="s">
        <v>67</v>
      </c>
      <c r="F76" s="237"/>
      <c r="G76" s="238"/>
      <c r="H76" s="60">
        <v>300.8</v>
      </c>
      <c r="I76" s="109">
        <f>G76+H76</f>
        <v>300.8</v>
      </c>
      <c r="J76" s="60"/>
      <c r="K76" s="109">
        <f>I76+J76</f>
        <v>300.8</v>
      </c>
      <c r="L76" s="60">
        <v>1500</v>
      </c>
      <c r="M76" s="109">
        <f>K76+L76</f>
        <v>1800.8</v>
      </c>
      <c r="N76" s="60"/>
      <c r="O76" s="109">
        <f t="shared" ref="O76:O77" si="3">M76+N76</f>
        <v>1800.8</v>
      </c>
    </row>
    <row r="77" spans="1:15" s="221" customFormat="1" ht="15" customHeight="1">
      <c r="A77" s="232"/>
      <c r="B77" s="215"/>
      <c r="C77" s="228">
        <v>6351</v>
      </c>
      <c r="D77" s="217" t="s">
        <v>50</v>
      </c>
      <c r="E77" s="236" t="s">
        <v>86</v>
      </c>
      <c r="F77" s="237"/>
      <c r="G77" s="238"/>
      <c r="H77" s="60">
        <v>3950.9</v>
      </c>
      <c r="I77" s="109">
        <f>G77+H77</f>
        <v>3950.9</v>
      </c>
      <c r="J77" s="60">
        <v>1000</v>
      </c>
      <c r="K77" s="109">
        <f>I77+J77</f>
        <v>4950.8999999999996</v>
      </c>
      <c r="L77" s="60">
        <v>1900</v>
      </c>
      <c r="M77" s="109">
        <f>K77+L77</f>
        <v>6850.9</v>
      </c>
      <c r="N77" s="60"/>
      <c r="O77" s="109">
        <f t="shared" si="3"/>
        <v>6850.9</v>
      </c>
    </row>
    <row r="78" spans="1:15" ht="15" customHeight="1" thickBot="1">
      <c r="A78" s="88"/>
      <c r="B78" s="89"/>
      <c r="C78" s="356">
        <v>6351</v>
      </c>
      <c r="D78" s="357"/>
      <c r="E78" s="358" t="s">
        <v>13</v>
      </c>
      <c r="F78" s="120"/>
      <c r="G78" s="175"/>
      <c r="H78" s="342">
        <f>SUM(H76:H77)</f>
        <v>4251.7</v>
      </c>
      <c r="I78" s="359">
        <f>G78+H78</f>
        <v>4251.7</v>
      </c>
      <c r="J78" s="342">
        <v>1000</v>
      </c>
      <c r="K78" s="359">
        <f>I78+J78</f>
        <v>5251.7</v>
      </c>
      <c r="L78" s="342">
        <v>3400</v>
      </c>
      <c r="M78" s="359">
        <f>K78+L78</f>
        <v>8651.7000000000007</v>
      </c>
      <c r="N78" s="342"/>
      <c r="O78" s="359">
        <f>M78+N78</f>
        <v>8651.7000000000007</v>
      </c>
    </row>
    <row r="79" spans="1:15" ht="15" customHeight="1">
      <c r="A79" s="34">
        <v>90</v>
      </c>
      <c r="B79" s="34">
        <v>3121</v>
      </c>
      <c r="C79" s="35"/>
      <c r="D79" s="272"/>
      <c r="E79" s="117" t="s">
        <v>51</v>
      </c>
      <c r="F79" s="99"/>
      <c r="G79" s="174"/>
      <c r="H79" s="136"/>
      <c r="I79" s="111"/>
      <c r="J79" s="136"/>
      <c r="K79" s="111"/>
      <c r="L79" s="136"/>
      <c r="M79" s="111"/>
      <c r="N79" s="136"/>
      <c r="O79" s="111"/>
    </row>
    <row r="80" spans="1:15" ht="15" customHeight="1">
      <c r="A80" s="88"/>
      <c r="B80" s="89"/>
      <c r="C80" s="23">
        <v>6351</v>
      </c>
      <c r="D80" s="226" t="s">
        <v>56</v>
      </c>
      <c r="E80" s="70" t="s">
        <v>62</v>
      </c>
      <c r="F80" s="120"/>
      <c r="G80" s="175"/>
      <c r="H80" s="213">
        <v>274</v>
      </c>
      <c r="I80" s="109">
        <f>G80+H80</f>
        <v>274</v>
      </c>
      <c r="J80" s="213"/>
      <c r="K80" s="109">
        <f>I80+J80</f>
        <v>274</v>
      </c>
      <c r="L80" s="213"/>
      <c r="M80" s="109">
        <f>K80+L80</f>
        <v>274</v>
      </c>
      <c r="N80" s="213"/>
      <c r="O80" s="109">
        <f>M80+N80</f>
        <v>274</v>
      </c>
    </row>
    <row r="81" spans="1:15" ht="15" customHeight="1" thickBot="1">
      <c r="A81" s="24"/>
      <c r="B81" s="25"/>
      <c r="C81" s="26">
        <v>6351</v>
      </c>
      <c r="D81" s="271"/>
      <c r="E81" s="115" t="s">
        <v>13</v>
      </c>
      <c r="F81" s="101"/>
      <c r="G81" s="165"/>
      <c r="H81" s="360">
        <v>274</v>
      </c>
      <c r="I81" s="263">
        <f>G81+H81</f>
        <v>274</v>
      </c>
      <c r="J81" s="360"/>
      <c r="K81" s="263">
        <f>I81+J81</f>
        <v>274</v>
      </c>
      <c r="L81" s="360"/>
      <c r="M81" s="263">
        <f>K81+L81</f>
        <v>274</v>
      </c>
      <c r="N81" s="360"/>
      <c r="O81" s="263">
        <f>M81+N81</f>
        <v>274</v>
      </c>
    </row>
    <row r="82" spans="1:15" ht="27.75" customHeight="1">
      <c r="A82" s="29">
        <v>91</v>
      </c>
      <c r="B82" s="210">
        <v>3121</v>
      </c>
      <c r="C82" s="35"/>
      <c r="D82" s="291"/>
      <c r="E82" s="211" t="s">
        <v>70</v>
      </c>
      <c r="F82" s="102"/>
      <c r="G82" s="163"/>
      <c r="H82" s="212"/>
      <c r="I82" s="113"/>
      <c r="J82" s="212"/>
      <c r="K82" s="113"/>
      <c r="L82" s="212"/>
      <c r="M82" s="113"/>
      <c r="N82" s="212"/>
      <c r="O82" s="113"/>
    </row>
    <row r="83" spans="1:15" s="221" customFormat="1" ht="15" customHeight="1">
      <c r="A83" s="232"/>
      <c r="B83" s="215"/>
      <c r="C83" s="228">
        <v>6351</v>
      </c>
      <c r="D83" s="282" t="s">
        <v>79</v>
      </c>
      <c r="E83" s="218" t="s">
        <v>71</v>
      </c>
      <c r="F83" s="237"/>
      <c r="G83" s="239">
        <v>1200</v>
      </c>
      <c r="H83" s="138"/>
      <c r="I83" s="109">
        <f>G83+H83</f>
        <v>1200</v>
      </c>
      <c r="J83" s="138"/>
      <c r="K83" s="109">
        <f>I83+J83</f>
        <v>1200</v>
      </c>
      <c r="L83" s="138"/>
      <c r="M83" s="109">
        <f>K83+L83</f>
        <v>1200</v>
      </c>
      <c r="N83" s="138"/>
      <c r="O83" s="109">
        <f>M83+N83</f>
        <v>1200</v>
      </c>
    </row>
    <row r="84" spans="1:15" ht="15" customHeight="1" thickBot="1">
      <c r="A84" s="24"/>
      <c r="B84" s="25"/>
      <c r="C84" s="26">
        <v>6351</v>
      </c>
      <c r="D84" s="292"/>
      <c r="E84" s="115" t="s">
        <v>13</v>
      </c>
      <c r="F84" s="101"/>
      <c r="G84" s="165">
        <v>1200</v>
      </c>
      <c r="H84" s="252"/>
      <c r="I84" s="263">
        <f>G84+H84</f>
        <v>1200</v>
      </c>
      <c r="J84" s="252"/>
      <c r="K84" s="263">
        <f>I84+J84</f>
        <v>1200</v>
      </c>
      <c r="L84" s="252"/>
      <c r="M84" s="263">
        <f>K84+L84</f>
        <v>1200</v>
      </c>
      <c r="N84" s="252"/>
      <c r="O84" s="262">
        <f>M84+N84</f>
        <v>1200</v>
      </c>
    </row>
    <row r="85" spans="1:15" ht="26.25" customHeight="1">
      <c r="A85" s="314">
        <v>95</v>
      </c>
      <c r="B85" s="210">
        <v>3122</v>
      </c>
      <c r="C85" s="315"/>
      <c r="D85" s="291"/>
      <c r="E85" s="316" t="s">
        <v>28</v>
      </c>
      <c r="F85" s="317"/>
      <c r="G85" s="318"/>
      <c r="H85" s="319"/>
      <c r="I85" s="113"/>
      <c r="J85" s="319"/>
      <c r="K85" s="113"/>
      <c r="L85" s="319"/>
      <c r="M85" s="113"/>
      <c r="N85" s="319"/>
      <c r="O85" s="113"/>
    </row>
    <row r="86" spans="1:15" s="221" customFormat="1" ht="13.9" customHeight="1">
      <c r="A86" s="232"/>
      <c r="B86" s="215"/>
      <c r="C86" s="228">
        <v>5331</v>
      </c>
      <c r="D86" s="282" t="s">
        <v>80</v>
      </c>
      <c r="E86" s="233" t="s">
        <v>90</v>
      </c>
      <c r="F86" s="230"/>
      <c r="G86" s="231">
        <v>1000</v>
      </c>
      <c r="H86" s="60"/>
      <c r="I86" s="109">
        <f>G86+H86</f>
        <v>1000</v>
      </c>
      <c r="J86" s="60"/>
      <c r="K86" s="109">
        <f>I86+J86</f>
        <v>1000</v>
      </c>
      <c r="L86" s="60"/>
      <c r="M86" s="109">
        <f>K86+L86</f>
        <v>1000</v>
      </c>
      <c r="N86" s="60">
        <v>130</v>
      </c>
      <c r="O86" s="109">
        <f>M86+N86</f>
        <v>1130</v>
      </c>
    </row>
    <row r="87" spans="1:15" ht="15.6" customHeight="1" thickBot="1">
      <c r="A87" s="320"/>
      <c r="B87" s="321"/>
      <c r="C87" s="28">
        <v>5331</v>
      </c>
      <c r="D87" s="296"/>
      <c r="E87" s="83" t="s">
        <v>25</v>
      </c>
      <c r="F87" s="322"/>
      <c r="G87" s="323">
        <v>1000</v>
      </c>
      <c r="H87" s="324"/>
      <c r="I87" s="263">
        <f>G87+H87</f>
        <v>1000</v>
      </c>
      <c r="J87" s="324"/>
      <c r="K87" s="263">
        <f>I87+J87</f>
        <v>1000</v>
      </c>
      <c r="L87" s="324"/>
      <c r="M87" s="263">
        <f>K87+L87</f>
        <v>1000</v>
      </c>
      <c r="N87" s="324">
        <v>130</v>
      </c>
      <c r="O87" s="262">
        <f>M87+N87</f>
        <v>1130</v>
      </c>
    </row>
    <row r="88" spans="1:15" ht="16.5" customHeight="1">
      <c r="A88" s="30">
        <v>99</v>
      </c>
      <c r="B88" s="30">
        <v>3123</v>
      </c>
      <c r="C88" s="20"/>
      <c r="D88" s="293"/>
      <c r="E88" s="139" t="s">
        <v>39</v>
      </c>
      <c r="F88" s="253"/>
      <c r="G88" s="254"/>
      <c r="H88" s="255"/>
      <c r="I88" s="111"/>
      <c r="J88" s="255"/>
      <c r="K88" s="111"/>
      <c r="L88" s="255"/>
      <c r="M88" s="111"/>
      <c r="N88" s="255"/>
      <c r="O88" s="111"/>
    </row>
    <row r="89" spans="1:15" ht="16.5" customHeight="1">
      <c r="A89" s="21"/>
      <c r="B89" s="22"/>
      <c r="C89" s="23">
        <v>5331</v>
      </c>
      <c r="D89" s="294" t="s">
        <v>57</v>
      </c>
      <c r="E89" s="96" t="s">
        <v>89</v>
      </c>
      <c r="F89" s="182"/>
      <c r="G89" s="183"/>
      <c r="H89" s="180">
        <v>1000</v>
      </c>
      <c r="I89" s="109">
        <f>G89+H89</f>
        <v>1000</v>
      </c>
      <c r="J89" s="180"/>
      <c r="K89" s="109">
        <f>I89+J89</f>
        <v>1000</v>
      </c>
      <c r="L89" s="180"/>
      <c r="M89" s="109">
        <f>K89+L89</f>
        <v>1000</v>
      </c>
      <c r="N89" s="180"/>
      <c r="O89" s="109">
        <f>M89+N89</f>
        <v>1000</v>
      </c>
    </row>
    <row r="90" spans="1:15" ht="16.5" customHeight="1" thickBot="1">
      <c r="A90" s="24"/>
      <c r="B90" s="25"/>
      <c r="C90" s="26">
        <v>5331</v>
      </c>
      <c r="D90" s="292"/>
      <c r="E90" s="116" t="s">
        <v>25</v>
      </c>
      <c r="F90" s="161"/>
      <c r="G90" s="162"/>
      <c r="H90" s="156">
        <v>1000</v>
      </c>
      <c r="I90" s="263">
        <f>G90+H90</f>
        <v>1000</v>
      </c>
      <c r="J90" s="156"/>
      <c r="K90" s="263">
        <f>I90+J90</f>
        <v>1000</v>
      </c>
      <c r="L90" s="156"/>
      <c r="M90" s="263">
        <f>K90+L90</f>
        <v>1000</v>
      </c>
      <c r="N90" s="156"/>
      <c r="O90" s="262">
        <f>M90+N90</f>
        <v>1000</v>
      </c>
    </row>
    <row r="91" spans="1:15" ht="27.75" customHeight="1">
      <c r="A91" s="29">
        <v>100</v>
      </c>
      <c r="B91" s="210">
        <v>3123</v>
      </c>
      <c r="C91" s="35"/>
      <c r="D91" s="291"/>
      <c r="E91" s="211" t="s">
        <v>118</v>
      </c>
      <c r="F91" s="102"/>
      <c r="G91" s="163"/>
      <c r="H91" s="212"/>
      <c r="I91" s="113"/>
      <c r="J91" s="212"/>
      <c r="K91" s="113"/>
      <c r="L91" s="212"/>
      <c r="M91" s="113"/>
      <c r="N91" s="212"/>
      <c r="O91" s="113"/>
    </row>
    <row r="92" spans="1:15" s="221" customFormat="1" ht="15" customHeight="1">
      <c r="A92" s="232"/>
      <c r="B92" s="215"/>
      <c r="C92" s="228">
        <v>6351</v>
      </c>
      <c r="D92" s="282" t="s">
        <v>117</v>
      </c>
      <c r="E92" s="218" t="s">
        <v>119</v>
      </c>
      <c r="F92" s="237"/>
      <c r="G92" s="239"/>
      <c r="H92" s="138"/>
      <c r="I92" s="109"/>
      <c r="J92" s="138"/>
      <c r="K92" s="109"/>
      <c r="L92" s="60">
        <v>7500</v>
      </c>
      <c r="M92" s="109">
        <f>K92+L92</f>
        <v>7500</v>
      </c>
      <c r="N92" s="60"/>
      <c r="O92" s="109">
        <f>M92+N92</f>
        <v>7500</v>
      </c>
    </row>
    <row r="93" spans="1:15" ht="15" customHeight="1" thickBot="1">
      <c r="A93" s="24"/>
      <c r="B93" s="25"/>
      <c r="C93" s="26">
        <v>6351</v>
      </c>
      <c r="D93" s="292"/>
      <c r="E93" s="115" t="s">
        <v>13</v>
      </c>
      <c r="F93" s="101"/>
      <c r="G93" s="165"/>
      <c r="H93" s="252"/>
      <c r="I93" s="263"/>
      <c r="J93" s="252"/>
      <c r="K93" s="263"/>
      <c r="L93" s="108">
        <v>7500</v>
      </c>
      <c r="M93" s="263">
        <f>K93+L93</f>
        <v>7500</v>
      </c>
      <c r="N93" s="108"/>
      <c r="O93" s="262">
        <f>M93+N93</f>
        <v>7500</v>
      </c>
    </row>
    <row r="94" spans="1:15" ht="14.25" customHeight="1">
      <c r="A94" s="30">
        <v>110</v>
      </c>
      <c r="B94" s="30">
        <v>3121</v>
      </c>
      <c r="C94" s="20"/>
      <c r="D94" s="275"/>
      <c r="E94" s="63" t="s">
        <v>34</v>
      </c>
      <c r="F94" s="176"/>
      <c r="G94" s="177"/>
      <c r="H94" s="178"/>
      <c r="I94" s="179"/>
      <c r="J94" s="178"/>
      <c r="K94" s="179"/>
      <c r="L94" s="178"/>
      <c r="M94" s="179"/>
      <c r="N94" s="178"/>
      <c r="O94" s="179"/>
    </row>
    <row r="95" spans="1:15" s="221" customFormat="1" ht="12.75" customHeight="1">
      <c r="A95" s="227"/>
      <c r="B95" s="226"/>
      <c r="C95" s="228">
        <v>6351</v>
      </c>
      <c r="D95" s="217" t="s">
        <v>35</v>
      </c>
      <c r="E95" s="233" t="s">
        <v>83</v>
      </c>
      <c r="F95" s="240"/>
      <c r="G95" s="241">
        <v>7000</v>
      </c>
      <c r="H95" s="181">
        <v>4420.6000000000004</v>
      </c>
      <c r="I95" s="109">
        <f>G95+H95</f>
        <v>11420.6</v>
      </c>
      <c r="J95" s="181">
        <v>-5400</v>
      </c>
      <c r="K95" s="109">
        <f>I95+J95</f>
        <v>6020.6</v>
      </c>
      <c r="L95" s="181"/>
      <c r="M95" s="109">
        <f>K95+L95</f>
        <v>6020.6</v>
      </c>
      <c r="N95" s="181"/>
      <c r="O95" s="109">
        <f t="shared" ref="O95:O96" si="4">M95+N95</f>
        <v>6020.6</v>
      </c>
    </row>
    <row r="96" spans="1:15" s="221" customFormat="1" ht="12.75" customHeight="1">
      <c r="A96" s="284"/>
      <c r="B96" s="285"/>
      <c r="C96" s="228">
        <v>6351</v>
      </c>
      <c r="D96" s="217" t="s">
        <v>103</v>
      </c>
      <c r="E96" s="233" t="s">
        <v>84</v>
      </c>
      <c r="F96" s="240"/>
      <c r="G96" s="241"/>
      <c r="H96" s="180"/>
      <c r="I96" s="286"/>
      <c r="J96" s="180">
        <v>4400</v>
      </c>
      <c r="K96" s="109">
        <f>I96+J96</f>
        <v>4400</v>
      </c>
      <c r="L96" s="180"/>
      <c r="M96" s="109">
        <f>K96+L96</f>
        <v>4400</v>
      </c>
      <c r="N96" s="180"/>
      <c r="O96" s="109">
        <f t="shared" si="4"/>
        <v>4400</v>
      </c>
    </row>
    <row r="97" spans="1:15" ht="16.5" customHeight="1" thickBot="1">
      <c r="A97" s="32"/>
      <c r="B97" s="33"/>
      <c r="C97" s="28">
        <v>6351</v>
      </c>
      <c r="D97" s="268"/>
      <c r="E97" s="114" t="s">
        <v>13</v>
      </c>
      <c r="F97" s="161" t="s">
        <v>126</v>
      </c>
      <c r="G97" s="162">
        <v>7000</v>
      </c>
      <c r="H97" s="156">
        <v>4420.6000000000004</v>
      </c>
      <c r="I97" s="263">
        <f>G97+H97</f>
        <v>11420.6</v>
      </c>
      <c r="J97" s="108">
        <f>SUM(J95:J96)</f>
        <v>-1000</v>
      </c>
      <c r="K97" s="263">
        <f>I97+J97</f>
        <v>10420.6</v>
      </c>
      <c r="L97" s="108"/>
      <c r="M97" s="263">
        <f>K97+L97</f>
        <v>10420.6</v>
      </c>
      <c r="N97" s="108"/>
      <c r="O97" s="263">
        <f>M97+N97</f>
        <v>10420.6</v>
      </c>
    </row>
    <row r="98" spans="1:15" ht="25.5" customHeight="1">
      <c r="A98" s="67">
        <v>122</v>
      </c>
      <c r="B98" s="68">
        <v>3123</v>
      </c>
      <c r="C98" s="81"/>
      <c r="D98" s="274"/>
      <c r="E98" s="202" t="s">
        <v>74</v>
      </c>
      <c r="F98" s="149"/>
      <c r="G98" s="150"/>
      <c r="H98" s="203"/>
      <c r="I98" s="266"/>
      <c r="J98" s="203"/>
      <c r="K98" s="266"/>
      <c r="L98" s="203"/>
      <c r="M98" s="266"/>
      <c r="N98" s="203"/>
      <c r="O98" s="266"/>
    </row>
    <row r="99" spans="1:15" ht="16.5" customHeight="1">
      <c r="A99" s="287"/>
      <c r="B99" s="23"/>
      <c r="C99" s="23">
        <v>6351</v>
      </c>
      <c r="D99" s="288" t="s">
        <v>93</v>
      </c>
      <c r="E99" s="64" t="s">
        <v>85</v>
      </c>
      <c r="F99" s="152"/>
      <c r="G99" s="159"/>
      <c r="H99" s="181"/>
      <c r="I99" s="109">
        <f>G99+H99</f>
        <v>0</v>
      </c>
      <c r="J99" s="181">
        <v>150</v>
      </c>
      <c r="K99" s="109">
        <f>I99+J99</f>
        <v>150</v>
      </c>
      <c r="L99" s="181"/>
      <c r="M99" s="109">
        <f>K99+L99</f>
        <v>150</v>
      </c>
      <c r="N99" s="181"/>
      <c r="O99" s="109">
        <f>M99+N99</f>
        <v>150</v>
      </c>
    </row>
    <row r="100" spans="1:15" ht="16.5" customHeight="1" thickBot="1">
      <c r="A100" s="67"/>
      <c r="B100" s="68"/>
      <c r="C100" s="28">
        <v>6351</v>
      </c>
      <c r="D100" s="268"/>
      <c r="E100" s="114" t="s">
        <v>13</v>
      </c>
      <c r="F100" s="157"/>
      <c r="G100" s="153"/>
      <c r="H100" s="156"/>
      <c r="I100" s="262">
        <f>G100+H100</f>
        <v>0</v>
      </c>
      <c r="J100" s="158">
        <v>150</v>
      </c>
      <c r="K100" s="263">
        <f>I100+J100</f>
        <v>150</v>
      </c>
      <c r="L100" s="158"/>
      <c r="M100" s="263">
        <f>K100+L100</f>
        <v>150</v>
      </c>
      <c r="N100" s="158"/>
      <c r="O100" s="262">
        <f>M100+N100</f>
        <v>150</v>
      </c>
    </row>
    <row r="101" spans="1:15" ht="15.75" customHeight="1">
      <c r="A101" s="34">
        <v>127</v>
      </c>
      <c r="B101" s="34">
        <v>4322</v>
      </c>
      <c r="C101" s="35"/>
      <c r="D101" s="270"/>
      <c r="E101" s="63" t="s">
        <v>29</v>
      </c>
      <c r="F101" s="146"/>
      <c r="G101" s="147"/>
      <c r="H101" s="148"/>
      <c r="I101" s="184"/>
      <c r="J101" s="148"/>
      <c r="K101" s="184"/>
      <c r="L101" s="148"/>
      <c r="M101" s="184"/>
      <c r="N101" s="148"/>
      <c r="O101" s="184"/>
    </row>
    <row r="102" spans="1:15" ht="14.25" customHeight="1">
      <c r="A102" s="36"/>
      <c r="B102" s="37"/>
      <c r="C102" s="23">
        <v>5331</v>
      </c>
      <c r="D102" s="217" t="s">
        <v>88</v>
      </c>
      <c r="E102" s="75" t="s">
        <v>60</v>
      </c>
      <c r="F102" s="149"/>
      <c r="G102" s="150"/>
      <c r="H102" s="151">
        <v>500</v>
      </c>
      <c r="I102" s="109">
        <f>G102+H102</f>
        <v>500</v>
      </c>
      <c r="J102" s="151"/>
      <c r="K102" s="109">
        <f>I102+J102</f>
        <v>500</v>
      </c>
      <c r="L102" s="151"/>
      <c r="M102" s="109">
        <f>K102+L102</f>
        <v>500</v>
      </c>
      <c r="N102" s="151"/>
      <c r="O102" s="109">
        <f>M102+N102</f>
        <v>500</v>
      </c>
    </row>
    <row r="103" spans="1:15" ht="17.25" customHeight="1" thickBot="1">
      <c r="A103" s="104"/>
      <c r="B103" s="105"/>
      <c r="C103" s="28">
        <v>5331</v>
      </c>
      <c r="D103" s="273"/>
      <c r="E103" s="325" t="s">
        <v>25</v>
      </c>
      <c r="F103" s="154"/>
      <c r="G103" s="155"/>
      <c r="H103" s="185">
        <v>500</v>
      </c>
      <c r="I103" s="262">
        <f>G103+H103</f>
        <v>500</v>
      </c>
      <c r="J103" s="185"/>
      <c r="K103" s="262">
        <f>I103+J103</f>
        <v>500</v>
      </c>
      <c r="L103" s="185"/>
      <c r="M103" s="262">
        <f>K103+L103</f>
        <v>500</v>
      </c>
      <c r="N103" s="185"/>
      <c r="O103" s="262">
        <f>M103+N103</f>
        <v>500</v>
      </c>
    </row>
    <row r="104" spans="1:15" ht="27.75" customHeight="1">
      <c r="A104" s="34">
        <v>145</v>
      </c>
      <c r="B104" s="34">
        <v>3123</v>
      </c>
      <c r="C104" s="35"/>
      <c r="D104" s="289"/>
      <c r="E104" s="63" t="s">
        <v>61</v>
      </c>
      <c r="F104" s="146"/>
      <c r="G104" s="147"/>
      <c r="H104" s="148"/>
      <c r="I104" s="184"/>
      <c r="J104" s="148"/>
      <c r="K104" s="184"/>
      <c r="L104" s="148"/>
      <c r="M104" s="184"/>
      <c r="N104" s="148"/>
      <c r="O104" s="184"/>
    </row>
    <row r="105" spans="1:15" s="221" customFormat="1" ht="14.25" customHeight="1">
      <c r="A105" s="242"/>
      <c r="B105" s="243"/>
      <c r="C105" s="244">
        <v>5331</v>
      </c>
      <c r="D105" s="282" t="s">
        <v>81</v>
      </c>
      <c r="E105" s="245" t="s">
        <v>92</v>
      </c>
      <c r="F105" s="246"/>
      <c r="G105" s="247">
        <v>800</v>
      </c>
      <c r="H105" s="151"/>
      <c r="I105" s="109">
        <f>G105+H105</f>
        <v>800</v>
      </c>
      <c r="J105" s="151"/>
      <c r="K105" s="109">
        <f>I105+J105</f>
        <v>800</v>
      </c>
      <c r="L105" s="151"/>
      <c r="M105" s="109">
        <f>K105+L105</f>
        <v>800</v>
      </c>
      <c r="N105" s="151">
        <v>160</v>
      </c>
      <c r="O105" s="109">
        <f>M105+N105</f>
        <v>960</v>
      </c>
    </row>
    <row r="106" spans="1:15" ht="18" customHeight="1" thickBot="1">
      <c r="A106" s="32"/>
      <c r="B106" s="33"/>
      <c r="C106" s="26">
        <v>5331</v>
      </c>
      <c r="D106" s="86"/>
      <c r="E106" s="325" t="s">
        <v>25</v>
      </c>
      <c r="F106" s="161"/>
      <c r="G106" s="162">
        <v>800</v>
      </c>
      <c r="H106" s="156"/>
      <c r="I106" s="263">
        <f>G106+H106</f>
        <v>800</v>
      </c>
      <c r="J106" s="156"/>
      <c r="K106" s="263">
        <f>I106+J106</f>
        <v>800</v>
      </c>
      <c r="L106" s="156"/>
      <c r="M106" s="263">
        <f>K106+L106</f>
        <v>800</v>
      </c>
      <c r="N106" s="156">
        <v>160</v>
      </c>
      <c r="O106" s="262">
        <f>M106+N106</f>
        <v>960</v>
      </c>
    </row>
    <row r="107" spans="1:15" ht="27" customHeight="1">
      <c r="A107" s="36">
        <v>154</v>
      </c>
      <c r="B107" s="36">
        <v>3122</v>
      </c>
      <c r="C107" s="81"/>
      <c r="D107" s="290"/>
      <c r="E107" s="202" t="s">
        <v>136</v>
      </c>
      <c r="F107" s="276"/>
      <c r="G107" s="147"/>
      <c r="H107" s="148"/>
      <c r="I107" s="277"/>
      <c r="J107" s="148"/>
      <c r="K107" s="277"/>
      <c r="L107" s="148"/>
      <c r="M107" s="277"/>
      <c r="N107" s="148"/>
      <c r="O107" s="277"/>
    </row>
    <row r="108" spans="1:15" s="221" customFormat="1" ht="13.5" customHeight="1">
      <c r="A108" s="226"/>
      <c r="B108" s="228"/>
      <c r="C108" s="228">
        <v>6351</v>
      </c>
      <c r="D108" s="282" t="s">
        <v>82</v>
      </c>
      <c r="E108" s="229" t="s">
        <v>68</v>
      </c>
      <c r="F108" s="249"/>
      <c r="G108" s="220">
        <v>4500</v>
      </c>
      <c r="H108" s="160"/>
      <c r="I108" s="109">
        <f>G108+H108</f>
        <v>4500</v>
      </c>
      <c r="J108" s="160"/>
      <c r="K108" s="109">
        <f>I108+J108</f>
        <v>4500</v>
      </c>
      <c r="L108" s="160"/>
      <c r="M108" s="109">
        <f>K108+L108</f>
        <v>4500</v>
      </c>
      <c r="N108" s="160"/>
      <c r="O108" s="109">
        <f t="shared" ref="O108" si="5">M108+N108</f>
        <v>4500</v>
      </c>
    </row>
    <row r="109" spans="1:15" ht="16.5" customHeight="1" thickBot="1">
      <c r="A109" s="67"/>
      <c r="B109" s="68"/>
      <c r="C109" s="26">
        <v>6351</v>
      </c>
      <c r="D109" s="86"/>
      <c r="E109" s="114" t="s">
        <v>13</v>
      </c>
      <c r="F109" s="278"/>
      <c r="G109" s="153">
        <v>4500</v>
      </c>
      <c r="H109" s="158"/>
      <c r="I109" s="348">
        <f>G109+H109</f>
        <v>4500</v>
      </c>
      <c r="J109" s="158"/>
      <c r="K109" s="348">
        <f>I109+J109</f>
        <v>4500</v>
      </c>
      <c r="L109" s="158"/>
      <c r="M109" s="348">
        <f>K109+L109</f>
        <v>4500</v>
      </c>
      <c r="N109" s="158"/>
      <c r="O109" s="262">
        <f>M109+N109</f>
        <v>4500</v>
      </c>
    </row>
    <row r="110" spans="1:15" ht="17.25" customHeight="1" thickBot="1">
      <c r="A110" s="48"/>
      <c r="B110" s="47"/>
      <c r="C110" s="49"/>
      <c r="D110" s="47"/>
      <c r="E110" s="127" t="s">
        <v>14</v>
      </c>
      <c r="F110" s="186"/>
      <c r="G110" s="186">
        <f>G39+G45+G53+G57+G64+G84+G87+G97+G106+G109</f>
        <v>26000</v>
      </c>
      <c r="H110" s="336">
        <f>H29+H30+H33+H57+H71+H74+H78+H81+H90+H97+H103</f>
        <v>15057.1</v>
      </c>
      <c r="I110" s="187">
        <f>I29+I30+I33+I39+I45+I53+I57+I64+I71+I74+I78+I81+I84+I87+I90+I97+I100+I103+I106+I109</f>
        <v>41057.1</v>
      </c>
      <c r="J110" s="336">
        <f>J74+J78+J97+J100+J61</f>
        <v>395</v>
      </c>
      <c r="K110" s="187">
        <f>K29+K30+K33+K39+K45+K53+K57+K64+K71+K74+K78+K81+K84+K87+K90+K97+K100+K103+K106+K109+K61</f>
        <v>41452.1</v>
      </c>
      <c r="L110" s="336">
        <f>L36+L42+L48+L70+L71+L78+L93</f>
        <v>25000</v>
      </c>
      <c r="M110" s="187">
        <f>M29+M30+M33+M39+M45+M53+M57+M64+M71+M74+M78+M81+M84+M87+M90+M97+M100+M103+M106+M109+M61+M36+M42+M48+M93+M70</f>
        <v>66452.100000000006</v>
      </c>
      <c r="N110" s="336">
        <f>N87+N57+N61+N70+N106+N71+N30</f>
        <v>0</v>
      </c>
      <c r="O110" s="187">
        <f>O29+O30+O33+O39+O45+O53+O57+O64+O71+O74+O78+O81+O84+O87+O90+O97+O100+O103+O106+O109+O61+O36+O42+O48+O93+O70+O52</f>
        <v>66452.100000000006</v>
      </c>
    </row>
    <row r="111" spans="1:15" ht="19.5" customHeight="1">
      <c r="A111" s="128"/>
      <c r="B111" s="45"/>
      <c r="C111" s="45"/>
      <c r="D111" s="45"/>
      <c r="E111" s="45"/>
      <c r="F111" s="188"/>
      <c r="G111" s="188"/>
      <c r="H111" s="189"/>
      <c r="I111" s="189"/>
      <c r="J111" s="189"/>
      <c r="K111" s="189"/>
      <c r="L111" s="189" t="s">
        <v>126</v>
      </c>
      <c r="M111" s="189"/>
      <c r="N111" s="189" t="s">
        <v>126</v>
      </c>
      <c r="O111" s="189"/>
    </row>
    <row r="112" spans="1:15" ht="18" customHeight="1" thickBot="1">
      <c r="A112" s="2" t="s">
        <v>15</v>
      </c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</row>
    <row r="113" spans="1:15" ht="18" customHeight="1" thickBot="1">
      <c r="A113" s="41" t="s">
        <v>16</v>
      </c>
      <c r="B113" s="42"/>
      <c r="C113" s="43"/>
      <c r="D113" s="44"/>
      <c r="E113" s="44"/>
      <c r="F113" s="191"/>
      <c r="G113" s="192"/>
      <c r="H113" s="187" t="s">
        <v>17</v>
      </c>
      <c r="I113" s="187" t="s">
        <v>18</v>
      </c>
      <c r="J113" s="193" t="s">
        <v>17</v>
      </c>
      <c r="K113" s="187" t="s">
        <v>18</v>
      </c>
      <c r="L113" s="193" t="s">
        <v>17</v>
      </c>
      <c r="M113" s="187" t="s">
        <v>18</v>
      </c>
      <c r="N113" s="193" t="s">
        <v>17</v>
      </c>
      <c r="O113" s="187" t="s">
        <v>18</v>
      </c>
    </row>
    <row r="114" spans="1:15" ht="18" customHeight="1">
      <c r="A114" s="40" t="s">
        <v>19</v>
      </c>
      <c r="B114" s="90"/>
      <c r="C114" s="92">
        <v>5169</v>
      </c>
      <c r="D114" s="52"/>
      <c r="E114" s="95" t="s">
        <v>44</v>
      </c>
      <c r="F114" s="194"/>
      <c r="G114" s="177"/>
      <c r="H114" s="257">
        <f>H27</f>
        <v>74</v>
      </c>
      <c r="I114" s="276">
        <f>G114+H114</f>
        <v>74</v>
      </c>
      <c r="J114" s="257">
        <f>J27</f>
        <v>0</v>
      </c>
      <c r="K114" s="276">
        <f>I114+J114</f>
        <v>74</v>
      </c>
      <c r="L114" s="257">
        <f>L27</f>
        <v>0</v>
      </c>
      <c r="M114" s="276">
        <f>K114+L114</f>
        <v>74</v>
      </c>
      <c r="N114" s="257">
        <f>N27</f>
        <v>0</v>
      </c>
      <c r="O114" s="262">
        <f>M114+N114</f>
        <v>74</v>
      </c>
    </row>
    <row r="115" spans="1:15" ht="18" customHeight="1">
      <c r="A115" s="40" t="s">
        <v>20</v>
      </c>
      <c r="B115" s="39"/>
      <c r="C115" s="38">
        <v>5171</v>
      </c>
      <c r="D115" s="39"/>
      <c r="E115" s="75" t="s">
        <v>43</v>
      </c>
      <c r="F115" s="195"/>
      <c r="G115" s="196"/>
      <c r="H115" s="258">
        <f>H28</f>
        <v>2037.8</v>
      </c>
      <c r="I115" s="130">
        <f>G115+H115</f>
        <v>2037.8</v>
      </c>
      <c r="J115" s="258">
        <f>J28</f>
        <v>0</v>
      </c>
      <c r="K115" s="130">
        <f>I115+J115</f>
        <v>2037.8</v>
      </c>
      <c r="L115" s="258">
        <f>L28</f>
        <v>0</v>
      </c>
      <c r="M115" s="130">
        <f>K115+L115</f>
        <v>2037.8</v>
      </c>
      <c r="N115" s="258">
        <f>N28</f>
        <v>-590</v>
      </c>
      <c r="O115" s="262">
        <f t="shared" ref="O115:O116" si="6">M115+N115</f>
        <v>1447.8</v>
      </c>
    </row>
    <row r="116" spans="1:15" ht="18" customHeight="1">
      <c r="A116" s="40" t="s">
        <v>19</v>
      </c>
      <c r="B116" s="46"/>
      <c r="C116" s="58">
        <v>5331</v>
      </c>
      <c r="D116" s="45"/>
      <c r="E116" s="59" t="s">
        <v>24</v>
      </c>
      <c r="F116" s="195"/>
      <c r="G116" s="196">
        <f>G39+G64+G87+G106+G53</f>
        <v>6900</v>
      </c>
      <c r="H116" s="258">
        <f>H74+H90+H103+H33</f>
        <v>1950</v>
      </c>
      <c r="I116" s="130">
        <f>G116+H116</f>
        <v>8850</v>
      </c>
      <c r="J116" s="258">
        <f>J74+J61</f>
        <v>245</v>
      </c>
      <c r="K116" s="130">
        <f>I116+J116</f>
        <v>9095</v>
      </c>
      <c r="L116" s="258">
        <f>L35+L41+L67</f>
        <v>8680</v>
      </c>
      <c r="M116" s="130">
        <f>K116+L116</f>
        <v>17775</v>
      </c>
      <c r="N116" s="258">
        <f>N60+N86+N105</f>
        <v>390</v>
      </c>
      <c r="O116" s="262">
        <f t="shared" si="6"/>
        <v>18165</v>
      </c>
    </row>
    <row r="117" spans="1:15" ht="25.5" customHeight="1">
      <c r="A117" s="40" t="s">
        <v>19</v>
      </c>
      <c r="B117" s="46"/>
      <c r="C117" s="23">
        <v>6121</v>
      </c>
      <c r="D117" s="31"/>
      <c r="E117" s="131" t="s">
        <v>64</v>
      </c>
      <c r="F117" s="195"/>
      <c r="G117" s="196"/>
      <c r="H117" s="258"/>
      <c r="I117" s="130">
        <f t="shared" ref="I117" si="7">SUM(H117:H117)</f>
        <v>0</v>
      </c>
      <c r="J117" s="258">
        <f t="shared" ref="J117:L117" si="8">J30</f>
        <v>0</v>
      </c>
      <c r="K117" s="130">
        <f t="shared" ref="K117" si="9">SUM(J117:J117)</f>
        <v>0</v>
      </c>
      <c r="L117" s="258">
        <f t="shared" si="8"/>
        <v>0</v>
      </c>
      <c r="M117" s="130">
        <f t="shared" ref="M117" si="10">SUM(L117:L117)</f>
        <v>0</v>
      </c>
      <c r="N117" s="258">
        <v>0</v>
      </c>
      <c r="O117" s="262">
        <f>M117+N117</f>
        <v>0</v>
      </c>
    </row>
    <row r="118" spans="1:15" ht="18" customHeight="1">
      <c r="A118" s="76" t="s">
        <v>19</v>
      </c>
      <c r="B118" s="39"/>
      <c r="C118" s="38">
        <v>6351</v>
      </c>
      <c r="D118" s="39"/>
      <c r="E118" s="50" t="s">
        <v>21</v>
      </c>
      <c r="F118" s="197"/>
      <c r="G118" s="198">
        <f>G45+G57+G84+G97+G109</f>
        <v>19100</v>
      </c>
      <c r="H118" s="259">
        <f>H57+H71+H78+H81+H97</f>
        <v>10995.3</v>
      </c>
      <c r="I118" s="130">
        <f>G118+H118</f>
        <v>30095.3</v>
      </c>
      <c r="J118" s="259">
        <f>J77+J95+J96+J99</f>
        <v>150</v>
      </c>
      <c r="K118" s="130">
        <f>I118+J118</f>
        <v>30245.3</v>
      </c>
      <c r="L118" s="259">
        <f>L47+L68+L76+L77+L92</f>
        <v>16320</v>
      </c>
      <c r="M118" s="130">
        <f>K118+L118</f>
        <v>46565.3</v>
      </c>
      <c r="N118" s="259">
        <f>N55+N56+N69</f>
        <v>200</v>
      </c>
      <c r="O118" s="262">
        <f t="shared" ref="O118:O120" si="11">M118+N118</f>
        <v>46765.3</v>
      </c>
    </row>
    <row r="119" spans="1:15" ht="18" customHeight="1" thickBot="1">
      <c r="A119" s="79" t="s">
        <v>20</v>
      </c>
      <c r="B119" s="80"/>
      <c r="C119" s="107">
        <v>6901</v>
      </c>
      <c r="D119" s="80"/>
      <c r="E119" s="132" t="s">
        <v>22</v>
      </c>
      <c r="F119" s="199"/>
      <c r="G119" s="200">
        <v>4000</v>
      </c>
      <c r="H119" s="260">
        <v>0</v>
      </c>
      <c r="I119" s="209">
        <f>G119+H119</f>
        <v>4000</v>
      </c>
      <c r="J119" s="260">
        <v>511.5</v>
      </c>
      <c r="K119" s="209">
        <f>I119+J119</f>
        <v>4511.5</v>
      </c>
      <c r="L119" s="260">
        <v>0</v>
      </c>
      <c r="M119" s="209">
        <f>K119+L119</f>
        <v>4511.5</v>
      </c>
      <c r="N119" s="260">
        <v>0</v>
      </c>
      <c r="O119" s="362">
        <f t="shared" si="11"/>
        <v>4511.5</v>
      </c>
    </row>
    <row r="120" spans="1:15" ht="18" customHeight="1" thickBot="1">
      <c r="A120" s="133"/>
      <c r="B120" s="44"/>
      <c r="C120" s="129"/>
      <c r="D120" s="44"/>
      <c r="E120" s="91" t="s">
        <v>23</v>
      </c>
      <c r="F120" s="201"/>
      <c r="G120" s="261">
        <f>SUM(G114:G119)</f>
        <v>30000</v>
      </c>
      <c r="H120" s="134">
        <f>SUM(H114:H119)</f>
        <v>15057.099999999999</v>
      </c>
      <c r="I120" s="209">
        <f>G120+H120</f>
        <v>45057.1</v>
      </c>
      <c r="J120" s="134">
        <f>SUM(J114:J119)</f>
        <v>906.5</v>
      </c>
      <c r="K120" s="209">
        <f>I120+J120</f>
        <v>45963.6</v>
      </c>
      <c r="L120" s="134">
        <f>SUM(L114:L119)</f>
        <v>25000</v>
      </c>
      <c r="M120" s="209">
        <f>K120+L120</f>
        <v>70963.600000000006</v>
      </c>
      <c r="N120" s="134">
        <f>SUM(N114:N119)</f>
        <v>0</v>
      </c>
      <c r="O120" s="361">
        <f t="shared" si="11"/>
        <v>70963.600000000006</v>
      </c>
    </row>
    <row r="122" spans="1:15">
      <c r="F122" s="135"/>
      <c r="G122" s="135"/>
    </row>
    <row r="123" spans="1:15">
      <c r="A123" s="51"/>
    </row>
    <row r="126" spans="1:15" s="57" customFormat="1"/>
  </sheetData>
  <mergeCells count="1">
    <mergeCell ref="H24:K24"/>
  </mergeCells>
  <pageMargins left="0.31496062992125984" right="0.31496062992125984" top="0.59055118110236227" bottom="0.59055118110236227" header="0.31496062992125984" footer="0.31496062992125984"/>
  <pageSetup paperSize="9" scale="70" orientation="landscape" r:id="rId1"/>
  <headerFooter>
    <oddFooter>&amp;L&amp;P</oddFooter>
  </headerFooter>
  <rowBreaks count="2" manualBreakCount="2">
    <brk id="39" max="14" man="1"/>
    <brk id="8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2012</vt:lpstr>
      <vt:lpstr>'2012'!Oblast_tisku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385</dc:creator>
  <cp:lastModifiedBy>Dagmar Malcová</cp:lastModifiedBy>
  <cp:lastPrinted>2012-05-24T06:21:50Z</cp:lastPrinted>
  <dcterms:created xsi:type="dcterms:W3CDTF">2008-12-30T11:25:59Z</dcterms:created>
  <dcterms:modified xsi:type="dcterms:W3CDTF">2012-05-24T06:22:51Z</dcterms:modified>
</cp:coreProperties>
</file>