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480" windowHeight="11640" activeTab="0"/>
  </bookViews>
  <sheets>
    <sheet name="R 12.10." sheetId="1" r:id="rId1"/>
  </sheets>
  <definedNames>
    <definedName name="_xlnm.Print_Area" localSheetId="0">'R 12.10.'!$A$1:$AC$202</definedName>
  </definedNames>
  <calcPr fullCalcOnLoad="1"/>
</workbook>
</file>

<file path=xl/sharedStrings.xml><?xml version="1.0" encoding="utf-8"?>
<sst xmlns="http://schemas.openxmlformats.org/spreadsheetml/2006/main" count="359" uniqueCount="243">
  <si>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</si>
  <si>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</si>
  <si>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</si>
  <si>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</si>
  <si>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</si>
  <si>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</si>
  <si>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</si>
  <si>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</si>
  <si>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</si>
  <si>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</si>
  <si>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</si>
  <si>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</si>
  <si>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</si>
  <si>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Upravený
rozpočet
</t>
    </r>
    <r>
      <rPr>
        <sz val="10"/>
        <rFont val="Arial"/>
        <family val="2"/>
      </rPr>
      <t>v tis. Kč</t>
    </r>
  </si>
  <si>
    <t>pozemky</t>
  </si>
  <si>
    <t>celkem inv. transfery PO</t>
  </si>
  <si>
    <t>SM/08/309</t>
  </si>
  <si>
    <t>Vyšší odborná škola zdravotnická a Střední zdravotnická škola, Trutnov, Procházkova 303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</si>
  <si>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</si>
  <si>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</si>
  <si>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</si>
  <si>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</si>
  <si>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</si>
  <si>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</si>
  <si>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</si>
  <si>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</si>
  <si>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</si>
  <si>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</si>
  <si>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</si>
  <si>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</si>
  <si>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t>I. uvolnění v rámci rozpočtu</t>
  </si>
  <si>
    <t>neinvestiční příspěvky PO</t>
  </si>
  <si>
    <t xml:space="preserve">celkem neinvestiční příspěvky PO </t>
  </si>
  <si>
    <t>I. navýšení</t>
  </si>
  <si>
    <t>Základní škola logopedická a Mateřská škola logopedická, Choustníkovo Hradiště 161</t>
  </si>
  <si>
    <t>Přístavba a stavební úpravy</t>
  </si>
  <si>
    <t>SM/08/376</t>
  </si>
  <si>
    <t>SM/09/303</t>
  </si>
  <si>
    <t>Střední škola služeb, obchodu a gastronomie, Hradec Králové, Velká 3</t>
  </si>
  <si>
    <t>Rekonstrukce objektu V Lipkách</t>
  </si>
  <si>
    <t>SM/09/316</t>
  </si>
  <si>
    <t>Sanace vlhkého zdiva</t>
  </si>
  <si>
    <t>SM/09/322</t>
  </si>
  <si>
    <t>Střední škola zahradnická, Kopidlno, nám. Hilmarovo 1</t>
  </si>
  <si>
    <t>Rekonstrukce Domova mládeže - Fibichova</t>
  </si>
  <si>
    <t>Zdroj krytí</t>
  </si>
  <si>
    <t>Gymnázium a Střední odborná škola pedagogická, Nová Paka, Kumburská 740</t>
  </si>
  <si>
    <t>SM/10/302</t>
  </si>
  <si>
    <t>rezerva</t>
  </si>
  <si>
    <t>Oprava opěrné zdi</t>
  </si>
  <si>
    <t>Renovace podlahy v tělocvičně</t>
  </si>
  <si>
    <t>Gymnázium, Broumov, Hradební 218</t>
  </si>
  <si>
    <t>Obchodní akademie, Náchod, Denisovo nábřeží 673</t>
  </si>
  <si>
    <t>Reko rozvodů vody a kanalizace</t>
  </si>
  <si>
    <t>Výměna oken na domově mládeže - III. část</t>
  </si>
  <si>
    <t>Střední průmyslová škola kamenická a sochařská, Hořice, Husova 675</t>
  </si>
  <si>
    <t>Změna topného média</t>
  </si>
  <si>
    <t>Plynofikace jednotlivých objektů vč. kotelen - III. část</t>
  </si>
  <si>
    <t>Střední odborná škola a Střední odborné učiliště, Hradec Králové, Hradební 1029</t>
  </si>
  <si>
    <t>Výměna střešní krytiny (nad jídelnou)</t>
  </si>
  <si>
    <t>Střední odborná škola a Střední odborné učiliště, Trutnov, Volanovská 243</t>
  </si>
  <si>
    <t>Reko objektu Pražská - světla, el. rozvody</t>
  </si>
  <si>
    <t>Dětský domov a školní jídelna, Vrchlabí, Žižkova 497</t>
  </si>
  <si>
    <t>Střední odborná škola veterinární, Hradec Králové - Kukleny, Pražská 68</t>
  </si>
  <si>
    <t>SM/10/317</t>
  </si>
  <si>
    <t>Rekonstrukce střech a stavební úpravy</t>
  </si>
  <si>
    <t>Střední škola propagační tvorby a polygrafie, Velké Poříčí, Náchodská 285</t>
  </si>
  <si>
    <t>SM/09/318</t>
  </si>
  <si>
    <t>Napojení na veřejnou kanalizaci</t>
  </si>
  <si>
    <t>Základní škola speciální, Jaroměř, Palackého 142</t>
  </si>
  <si>
    <t>SM/10/328</t>
  </si>
  <si>
    <t>Rekonstrukce topení a stavební úpravy</t>
  </si>
  <si>
    <t>Vyšší odborná škola, Střední odborná škola a Střední odborné učiliště, Kostelec n. Orlicí, Komenského 873</t>
  </si>
  <si>
    <t>SM/10/311</t>
  </si>
  <si>
    <t>Reko trafostanice</t>
  </si>
  <si>
    <t>Střední škola a Základní škola, Nové Město nad Metují, Husovo nám. 1218</t>
  </si>
  <si>
    <t>SM/11/308</t>
  </si>
  <si>
    <t>SM/11/309</t>
  </si>
  <si>
    <t>SM/11/301</t>
  </si>
  <si>
    <t>SM/11/307</t>
  </si>
  <si>
    <t>SM/11/303</t>
  </si>
  <si>
    <t>SM/11/310</t>
  </si>
  <si>
    <t>SM/11/304</t>
  </si>
  <si>
    <t>SM/11/306</t>
  </si>
  <si>
    <t>SM/11/305</t>
  </si>
  <si>
    <t>SM/11/302</t>
  </si>
  <si>
    <t>úvěr</t>
  </si>
  <si>
    <t>SM/10/333</t>
  </si>
  <si>
    <t>Oprava podlahy v tělocvičně - pracoviště Opočno</t>
  </si>
  <si>
    <t>I. navýšení - nečerpáno a nedočerpáno na  akce r. 2010-úvěr</t>
  </si>
  <si>
    <t>Střední odborná škola veřejnosprávní a sociální, Stěžery, Lipová 56</t>
  </si>
  <si>
    <t>SM/10/329</t>
  </si>
  <si>
    <t>Rekonstrukce elektroinstalace</t>
  </si>
  <si>
    <r>
      <t xml:space="preserve">Počáteční stav </t>
    </r>
    <r>
      <rPr>
        <sz val="9"/>
        <rFont val="Arial"/>
        <family val="2"/>
      </rPr>
      <t>/ze schváleného rozpočtu</t>
    </r>
    <r>
      <rPr>
        <sz val="9"/>
        <color indexed="8"/>
        <rFont val="Arial"/>
        <family val="2"/>
      </rPr>
      <t>/ ZK/17/1185/2010 z 2.12.2010</t>
    </r>
    <r>
      <rPr>
        <b/>
        <sz val="9"/>
        <rFont val="Arial"/>
        <family val="2"/>
      </rPr>
      <t xml:space="preserve">
</t>
    </r>
  </si>
  <si>
    <r>
      <t>Úprava +, -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realizace akce</t>
    </r>
    <r>
      <rPr>
        <sz val="10"/>
        <color indexed="8"/>
        <rFont val="Arial"/>
        <family val="2"/>
      </rPr>
      <t xml:space="preserve">  pro usnesení    </t>
    </r>
    <r>
      <rPr>
        <sz val="8"/>
        <color indexed="8"/>
        <rFont val="Arial"/>
        <family val="2"/>
      </rPr>
      <t xml:space="preserve">ZK/18/1309/2011 dne  27.1.2011 </t>
    </r>
    <r>
      <rPr>
        <sz val="10"/>
        <color indexed="8"/>
        <rFont val="Arial"/>
        <family val="2"/>
      </rPr>
      <t xml:space="preserve">  </t>
    </r>
  </si>
  <si>
    <r>
      <t>ZK/17/1185/2010</t>
    </r>
    <r>
      <rPr>
        <sz val="10"/>
        <rFont val="Arial"/>
        <family val="0"/>
      </rPr>
      <t xml:space="preserve"> z 2.12.2010</t>
    </r>
  </si>
  <si>
    <t>ZK/18/1309/2011 z 27.1.2011</t>
  </si>
  <si>
    <r>
      <t>Úprava +, -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 xml:space="preserve">
realizace akce</t>
    </r>
    <r>
      <rPr>
        <sz val="10"/>
        <color indexed="8"/>
        <rFont val="Arial"/>
        <family val="2"/>
      </rPr>
      <t xml:space="preserve">  pro usnesení        RK 2.3.2011        ZK   24.3.2011</t>
    </r>
  </si>
  <si>
    <t>II. navýšení</t>
  </si>
  <si>
    <t>II. uvolnění</t>
  </si>
  <si>
    <t>III. uvolnění</t>
  </si>
  <si>
    <t>III. navýšení</t>
  </si>
  <si>
    <t>Gymnázium, Trutnov, Jiráskovo nám. 325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</si>
  <si>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2.3.2011        ZK   24.3.2011</t>
    </r>
  </si>
  <si>
    <r>
      <t xml:space="preserve">nečerpané prostředky rozestavěných akcí r. 2010     -     II. uvolnění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</si>
  <si>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>III. uvolnění</t>
    </r>
    <r>
      <rPr>
        <b/>
        <sz val="10"/>
        <rFont val="Arial"/>
        <family val="2"/>
      </rPr>
      <t xml:space="preserve">                                     1. </t>
    </r>
    <r>
      <rPr>
        <b/>
        <i/>
        <sz val="10"/>
        <rFont val="Arial"/>
        <family val="2"/>
      </rPr>
      <t>změna rozpočtu KHK</t>
    </r>
  </si>
  <si>
    <t>SM/11/311</t>
  </si>
  <si>
    <t>1.815.750,84 Kč</t>
  </si>
  <si>
    <t xml:space="preserve">Rekonstrukce objektu V Lipkách  </t>
  </si>
  <si>
    <t>16.252.965,00 Kč</t>
  </si>
  <si>
    <t>4.593.192,72 Kč</t>
  </si>
  <si>
    <t xml:space="preserve">Rekonstrukce Domova mládeže - Fibichova  </t>
  </si>
  <si>
    <t>Výměna střešní krytiny (vč. stavebních oprav)</t>
  </si>
  <si>
    <r>
      <t xml:space="preserve">zapojení nedočerpaných prostředků - úvěr  z r. 2010       -    I. uvolnění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 xml:space="preserve">změna rozpočtu KHK         </t>
    </r>
    <r>
      <rPr>
        <b/>
        <i/>
        <sz val="10"/>
        <color indexed="10"/>
        <rFont val="Arial"/>
        <family val="2"/>
      </rPr>
      <t xml:space="preserve"> </t>
    </r>
  </si>
  <si>
    <t>Pedagogicko-psychologická poradna Královéhradeckého kraje, Hr. Králové, M. Horákové 504</t>
  </si>
  <si>
    <t>Oprava - balkon, střecha vč. zateplení (PPP Náchod)</t>
  </si>
  <si>
    <t xml:space="preserve">II. navýšení -  HV za rok 2010, nečerpané prostředky </t>
  </si>
  <si>
    <t>III. navýšení  -  HV za rok 2010, vratka, nedočerpané prostředky</t>
  </si>
  <si>
    <t>Rekonstrukce kuchyně - pracoviště Opočno</t>
  </si>
  <si>
    <t>IV. navýšení - disponibilní  zdroje HV r. 2010</t>
  </si>
  <si>
    <t>IV. navýšení</t>
  </si>
  <si>
    <t>IV. uvolnění</t>
  </si>
  <si>
    <r>
      <t>IV. uvolnění</t>
    </r>
    <r>
      <rPr>
        <b/>
        <sz val="10"/>
        <rFont val="Arial"/>
        <family val="2"/>
      </rPr>
      <t xml:space="preserve">                            zapojení disponibilních zdrojů z HV r. 2010                                 1. </t>
    </r>
    <r>
      <rPr>
        <b/>
        <i/>
        <sz val="10"/>
        <rFont val="Arial"/>
        <family val="2"/>
      </rPr>
      <t>změna rozpočtu KHK</t>
    </r>
  </si>
  <si>
    <t>Gymnázium B. Němcové, Hradec Králové, Pospíšilova tř. 324</t>
  </si>
  <si>
    <t xml:space="preserve">Výměna střešní krytiny </t>
  </si>
  <si>
    <t>SM/10/327</t>
  </si>
  <si>
    <t>Dofinancování přístavby školy (COV ve stroj. a OZE)-vzduchotechnika</t>
  </si>
  <si>
    <t>Modernizace výtahů objektu A,B ul. Masaryka</t>
  </si>
  <si>
    <t>Stavební úpravy "Králíček" čp. 1035</t>
  </si>
  <si>
    <t>Výměna oken - I.etapa</t>
  </si>
  <si>
    <t>Dětský domov, mateřská škola a školní jídelna, Broumov, třída Masarykova 246</t>
  </si>
  <si>
    <t>Domov mládeže, internát a školní jídelna, Hradec Králové, Vocelova 1469</t>
  </si>
  <si>
    <t>Výměna střešní krytiny na hlavní budově</t>
  </si>
  <si>
    <t>Reko školní kuchyně - PD, dofinancování</t>
  </si>
  <si>
    <t>SM/10/314</t>
  </si>
  <si>
    <t>Integrovaná střední škola, Nová Paka, Kumburská 846</t>
  </si>
  <si>
    <t>COV pro elektrotechnický a strojírenský průmysl</t>
  </si>
  <si>
    <t>celkem kapitálové výdaje - odvětví</t>
  </si>
  <si>
    <t>Střední průmyslová škola, Trutnov, Školní 101</t>
  </si>
  <si>
    <t>Stavební úpravy plochy areálu ul. Horská 618</t>
  </si>
  <si>
    <t>Odborné učiliště, Hostinné, Mládežnická 329</t>
  </si>
  <si>
    <t>Výměna střešní krytiny na budově internátu čp. 229</t>
  </si>
  <si>
    <t>Speciální základní škola Augustina Bartoše, Úpice, Nábřeží pplk. A. Bunzla 660</t>
  </si>
  <si>
    <t>Střední škola technická a řemeslná, Nový Bydžov,      Dr. M. Tyrše 112</t>
  </si>
  <si>
    <t>Výměna střešních světlíků - U Koruny</t>
  </si>
  <si>
    <t>SM/11/312</t>
  </si>
  <si>
    <t>SM/11/313</t>
  </si>
  <si>
    <t>SM/11/314</t>
  </si>
  <si>
    <t>SM/11/315</t>
  </si>
  <si>
    <t>SM/11/316</t>
  </si>
  <si>
    <t>SM/11/317</t>
  </si>
  <si>
    <t>SM/11/318</t>
  </si>
  <si>
    <t>SM/11/319</t>
  </si>
  <si>
    <t>SM/11/320</t>
  </si>
  <si>
    <t>SM/11/321</t>
  </si>
  <si>
    <t>SM/11/322</t>
  </si>
  <si>
    <t>celkem běžné výdaje odvětví - opravy a udržování</t>
  </si>
  <si>
    <t>běžné výdaje odvětví - opravy a udržování</t>
  </si>
  <si>
    <t>V. navýšení - nezpůsobilé výdaje COV</t>
  </si>
  <si>
    <t>ZK 24. 3. 2011</t>
  </si>
  <si>
    <t>Nezpůsobilé výdaje u projektů COV</t>
  </si>
  <si>
    <t>V. navýšení</t>
  </si>
  <si>
    <t>Stavební úpravy cvič. prac. potravin. oborů - nám. NB</t>
  </si>
  <si>
    <t>Plynový sporák</t>
  </si>
  <si>
    <t xml:space="preserve">Konvektomat - spoluúčast </t>
  </si>
  <si>
    <t>Oprava sociálního zařízení</t>
  </si>
  <si>
    <t>V. uvolnění</t>
  </si>
  <si>
    <t>běžné výdaje odvětví - nákup ostatních služeb</t>
  </si>
  <si>
    <t>Základní škola, Dobruška, Opočenská 115</t>
  </si>
  <si>
    <t>ZK 16.6.2011</t>
  </si>
  <si>
    <t xml:space="preserve">  </t>
  </si>
  <si>
    <t>Snížení a převod do kap. 14</t>
  </si>
  <si>
    <t>snížení rezervy a převod do kap. 14</t>
  </si>
  <si>
    <t>SM/11/323</t>
  </si>
  <si>
    <t>SM/11/324</t>
  </si>
  <si>
    <t>Schodišťové bezbariérové zařízení</t>
  </si>
  <si>
    <t>SM/11/325</t>
  </si>
  <si>
    <t>SM/11/326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</si>
  <si>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25.5.2011        ZK   16.6.2011</t>
    </r>
  </si>
  <si>
    <t>Střední průmyslová škola stavební, Hradec Králové, Pospíšilova tř. 787</t>
  </si>
  <si>
    <t>Oprava potrubí ÚT</t>
  </si>
  <si>
    <t>ZK/19/1373/2011 z 24.3.2011</t>
  </si>
  <si>
    <r>
      <t>V. úprava</t>
    </r>
    <r>
      <rPr>
        <b/>
        <sz val="10"/>
        <rFont val="Arial"/>
        <family val="2"/>
      </rPr>
      <t xml:space="preserve">                        </t>
    </r>
  </si>
  <si>
    <t>Střední průmyslová škola elektrotechniky a IT, Dobruška, Čs. odboje 670</t>
  </si>
  <si>
    <t>Základní škola, Broumov, Kladská 164</t>
  </si>
  <si>
    <t>VI. uvolnění</t>
  </si>
  <si>
    <t>Rekonstrukce elektroinstalace DM</t>
  </si>
  <si>
    <t xml:space="preserve"> </t>
  </si>
  <si>
    <t>SM/11/327</t>
  </si>
  <si>
    <t>SM/11/328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</si>
  <si>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22.6.2011       Z 8.9.2011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</si>
  <si>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25.5.2011         ZK 16.6.2011</t>
    </r>
  </si>
  <si>
    <t>Instalace vzduchotechniky do tělocvičny vč. malování</t>
  </si>
  <si>
    <t>Oprava kanalizace</t>
  </si>
  <si>
    <t>Pečící pánev</t>
  </si>
  <si>
    <t>Střední odborná škola a Střední odborné učiliště, Nové Město nad Metují, Školní 1377</t>
  </si>
  <si>
    <t>Malování</t>
  </si>
  <si>
    <t>Oprava stoupaček a sociálního zařízení (PPP Náchod)</t>
  </si>
  <si>
    <t>SM/11/329</t>
  </si>
  <si>
    <t>SM/11/330</t>
  </si>
  <si>
    <t>SM/11/331</t>
  </si>
  <si>
    <t>SM/11/332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</si>
  <si>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17.8.2011       Z 8.9.2011 </t>
    </r>
  </si>
  <si>
    <t>VII. uvolnění</t>
  </si>
  <si>
    <t>Nová expanzní nádrž</t>
  </si>
  <si>
    <t>Výměna rozvodů vody, vč. malování</t>
  </si>
  <si>
    <t>SM/11/334</t>
  </si>
  <si>
    <t>SM/11/333</t>
  </si>
  <si>
    <t>Dětský domov a školní jídelna, Sedloňov 153</t>
  </si>
  <si>
    <t>Reko kotelny - PD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</si>
  <si>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      Z 8.9.2011 </t>
    </r>
  </si>
  <si>
    <t>VI. navýšení</t>
  </si>
  <si>
    <t>Střední škola gastronomie a služeb, Nová paka, Masarykovo nám. 2</t>
  </si>
  <si>
    <t>Půdní vestavba</t>
  </si>
  <si>
    <t>ZK  8.9.2011</t>
  </si>
  <si>
    <t xml:space="preserve">VI. navýšení - rezerva </t>
  </si>
  <si>
    <t>VI. navýšení a čerpání                          3. změna rozpočtu</t>
  </si>
  <si>
    <t>SM/10/334</t>
  </si>
  <si>
    <t>VI. úprava                   pozměňovací návrh</t>
  </si>
  <si>
    <t>VII. úprava                       pozměňovací návrh</t>
  </si>
  <si>
    <t>VII. navýšení a čerpání                          3. změna rozpočtu       pozměňovací návrh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</si>
  <si>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       Z 8.9.2011 </t>
    </r>
  </si>
  <si>
    <t>současné čerpání</t>
  </si>
  <si>
    <t>VII. navýšení</t>
  </si>
  <si>
    <t>VII. navýšení -(prodej1-6/1590,0 tis. Kč, vratka SŠI DKn.L.217,7)</t>
  </si>
  <si>
    <t>SM/11/335</t>
  </si>
  <si>
    <t>Výměna střešní krytiny vč. zateplení</t>
  </si>
  <si>
    <t>SM/11/336</t>
  </si>
  <si>
    <t>Regulace topení (ČSA 428)</t>
  </si>
  <si>
    <t>SM/11/337</t>
  </si>
  <si>
    <t>Reko střechy vč. PD</t>
  </si>
  <si>
    <t>Oprava rozvodů vody a kanalizace v pavilonu učeben</t>
  </si>
  <si>
    <t>Stavební úpravy objektu - sociální zařízení</t>
  </si>
  <si>
    <t>Výměna střešních krytin a stavební úpravy</t>
  </si>
  <si>
    <t>VIII.  úprava</t>
  </si>
  <si>
    <t>Kapitola 50 - Fond rozvoje a reprodukce Královéhradeckého kraje rok 2011  - 4. změna rozpočtu (VIII. úprava SM)</t>
  </si>
  <si>
    <t>Gymnázium a Střední odborná škola, Jaroměř, Lužická 423</t>
  </si>
  <si>
    <t>SM/11/338</t>
  </si>
  <si>
    <t>Lepařovo gymnázium, Jičín, Jiráskova 30</t>
  </si>
  <si>
    <t>SM/11/339</t>
  </si>
  <si>
    <t>Oprava podlah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</si>
  <si>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       R 12.10.2011   </t>
    </r>
  </si>
  <si>
    <t>VIII. uvolnění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</si>
</sst>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i/>
      <u val="single"/>
      <sz val="10"/>
      <color indexed="57"/>
      <name val="Arial"/>
      <family val="2"/>
    </font>
    <font>
      <sz val="12"/>
      <color indexed="30"/>
      <name val="Arial"/>
      <family val="2"/>
    </font>
    <font>
      <sz val="12"/>
      <color indexed="62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u val="single"/>
      <sz val="10"/>
      <color theme="6" tint="-0.4999699890613556"/>
      <name val="Arial"/>
      <family val="2"/>
    </font>
    <font>
      <sz val="12"/>
      <color rgb="FF0070C0"/>
      <name val="Arial"/>
      <family val="2"/>
    </font>
    <font>
      <sz val="12"/>
      <color theme="3" tint="0.39998000860214233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0" borderId="8" applyAlignment="0">
      <protection/>
    </xf>
    <xf numFmtId="0" fontId="60" fillId="0" borderId="0" applyNumberFormat="0" applyFill="0" applyBorder="0" applyAlignment="0" applyProtection="0"/>
    <xf numFmtId="0" fontId="61" fillId="25" borderId="9" applyNumberFormat="0" applyAlignment="0" applyProtection="0"/>
    <xf numFmtId="0" fontId="62" fillId="26" borderId="9" applyNumberFormat="0" applyAlignment="0" applyProtection="0"/>
    <xf numFmtId="0" fontId="63" fillId="26" borderId="10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0" fillId="0" borderId="32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33" borderId="34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" fontId="4" fillId="0" borderId="25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33" borderId="35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/>
    </xf>
    <xf numFmtId="4" fontId="4" fillId="0" borderId="41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4" fontId="5" fillId="0" borderId="4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165" fontId="12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40" xfId="0" applyFont="1" applyBorder="1" applyAlignment="1">
      <alignment/>
    </xf>
    <xf numFmtId="164" fontId="0" fillId="34" borderId="35" xfId="0" applyNumberFormat="1" applyFont="1" applyFill="1" applyBorder="1" applyAlignment="1">
      <alignment horizontal="right" wrapText="1"/>
    </xf>
    <xf numFmtId="164" fontId="4" fillId="0" borderId="32" xfId="0" applyNumberFormat="1" applyFont="1" applyBorder="1" applyAlignment="1">
      <alignment/>
    </xf>
    <xf numFmtId="164" fontId="4" fillId="33" borderId="34" xfId="0" applyNumberFormat="1" applyFont="1" applyFill="1" applyBorder="1" applyAlignment="1">
      <alignment/>
    </xf>
    <xf numFmtId="164" fontId="0" fillId="33" borderId="47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top" wrapText="1"/>
    </xf>
    <xf numFmtId="0" fontId="4" fillId="35" borderId="26" xfId="0" applyFont="1" applyFill="1" applyBorder="1" applyAlignment="1">
      <alignment/>
    </xf>
    <xf numFmtId="0" fontId="11" fillId="0" borderId="22" xfId="0" applyFont="1" applyBorder="1" applyAlignment="1">
      <alignment horizontal="left" vertical="top" wrapText="1"/>
    </xf>
    <xf numFmtId="0" fontId="0" fillId="0" borderId="2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3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8" xfId="0" applyFont="1" applyBorder="1" applyAlignment="1">
      <alignment wrapText="1"/>
    </xf>
    <xf numFmtId="4" fontId="0" fillId="0" borderId="50" xfId="0" applyNumberFormat="1" applyFont="1" applyBorder="1" applyAlignment="1">
      <alignment horizontal="center" wrapText="1"/>
    </xf>
    <xf numFmtId="4" fontId="0" fillId="0" borderId="24" xfId="0" applyNumberFormat="1" applyFont="1" applyBorder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164" fontId="4" fillId="34" borderId="36" xfId="0" applyNumberFormat="1" applyFont="1" applyFill="1" applyBorder="1" applyAlignment="1">
      <alignment horizontal="right" vertical="center" wrapText="1"/>
    </xf>
    <xf numFmtId="164" fontId="4" fillId="33" borderId="3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left" vertical="top" wrapText="1"/>
    </xf>
    <xf numFmtId="164" fontId="4" fillId="34" borderId="35" xfId="0" applyNumberFormat="1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11" fillId="0" borderId="22" xfId="0" applyFont="1" applyBorder="1" applyAlignment="1">
      <alignment horizontal="left" wrapText="1"/>
    </xf>
    <xf numFmtId="0" fontId="67" fillId="0" borderId="2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4" fillId="36" borderId="49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64" fontId="0" fillId="33" borderId="35" xfId="0" applyNumberFormat="1" applyFont="1" applyFill="1" applyBorder="1" applyAlignment="1">
      <alignment horizontal="right" wrapText="1"/>
    </xf>
    <xf numFmtId="164" fontId="4" fillId="34" borderId="52" xfId="0" applyNumberFormat="1" applyFont="1" applyFill="1" applyBorder="1" applyAlignment="1">
      <alignment horizontal="right" wrapText="1"/>
    </xf>
    <xf numFmtId="164" fontId="4" fillId="33" borderId="47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164" fontId="0" fillId="33" borderId="47" xfId="0" applyNumberFormat="1" applyFont="1" applyFill="1" applyBorder="1" applyAlignment="1">
      <alignment horizontal="right" wrapText="1"/>
    </xf>
    <xf numFmtId="0" fontId="12" fillId="0" borderId="31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164" fontId="66" fillId="34" borderId="35" xfId="0" applyNumberFormat="1" applyFont="1" applyFill="1" applyBorder="1" applyAlignment="1">
      <alignment horizontal="right" wrapText="1"/>
    </xf>
    <xf numFmtId="164" fontId="66" fillId="33" borderId="35" xfId="0" applyNumberFormat="1" applyFont="1" applyFill="1" applyBorder="1" applyAlignment="1">
      <alignment horizontal="right" wrapText="1"/>
    </xf>
    <xf numFmtId="164" fontId="67" fillId="33" borderId="35" xfId="0" applyNumberFormat="1" applyFont="1" applyFill="1" applyBorder="1" applyAlignment="1">
      <alignment/>
    </xf>
    <xf numFmtId="0" fontId="4" fillId="36" borderId="37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wrapText="1"/>
    </xf>
    <xf numFmtId="0" fontId="4" fillId="36" borderId="38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/>
    </xf>
    <xf numFmtId="0" fontId="4" fillId="36" borderId="54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0" fontId="0" fillId="36" borderId="51" xfId="0" applyFont="1" applyFill="1" applyBorder="1" applyAlignment="1">
      <alignment/>
    </xf>
    <xf numFmtId="0" fontId="0" fillId="36" borderId="54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65" fillId="36" borderId="24" xfId="0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" fontId="4" fillId="0" borderId="53" xfId="0" applyNumberFormat="1" applyFont="1" applyBorder="1" applyAlignment="1">
      <alignment/>
    </xf>
    <xf numFmtId="164" fontId="0" fillId="33" borderId="55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11" fillId="36" borderId="13" xfId="0" applyFont="1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/>
    </xf>
    <xf numFmtId="164" fontId="4" fillId="33" borderId="55" xfId="0" applyNumberFormat="1" applyFont="1" applyFill="1" applyBorder="1" applyAlignment="1">
      <alignment horizontal="right" wrapText="1"/>
    </xf>
    <xf numFmtId="164" fontId="4" fillId="33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164" fontId="68" fillId="34" borderId="35" xfId="0" applyNumberFormat="1" applyFont="1" applyFill="1" applyBorder="1" applyAlignment="1">
      <alignment horizontal="right" wrapText="1"/>
    </xf>
    <xf numFmtId="164" fontId="4" fillId="33" borderId="35" xfId="0" applyNumberFormat="1" applyFont="1" applyFill="1" applyBorder="1" applyAlignment="1">
      <alignment horizontal="right" wrapText="1"/>
    </xf>
    <xf numFmtId="0" fontId="65" fillId="36" borderId="42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/>
    </xf>
    <xf numFmtId="164" fontId="68" fillId="33" borderId="35" xfId="0" applyNumberFormat="1" applyFont="1" applyFill="1" applyBorder="1" applyAlignment="1">
      <alignment horizontal="right" wrapText="1"/>
    </xf>
    <xf numFmtId="164" fontId="65" fillId="33" borderId="35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66" fillId="0" borderId="40" xfId="0" applyFont="1" applyBorder="1" applyAlignment="1">
      <alignment/>
    </xf>
    <xf numFmtId="0" fontId="0" fillId="0" borderId="12" xfId="0" applyFont="1" applyBorder="1" applyAlignment="1">
      <alignment/>
    </xf>
    <xf numFmtId="0" fontId="4" fillId="36" borderId="42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64" fontId="0" fillId="33" borderId="55" xfId="0" applyNumberFormat="1" applyFont="1" applyFill="1" applyBorder="1" applyAlignment="1">
      <alignment horizontal="right" wrapText="1"/>
    </xf>
    <xf numFmtId="0" fontId="17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5" fontId="8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164" fontId="4" fillId="33" borderId="55" xfId="0" applyNumberFormat="1" applyFont="1" applyFill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164" fontId="4" fillId="34" borderId="47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/>
    </xf>
    <xf numFmtId="164" fontId="0" fillId="33" borderId="56" xfId="0" applyNumberFormat="1" applyFont="1" applyFill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164" fontId="4" fillId="34" borderId="36" xfId="0" applyNumberFormat="1" applyFont="1" applyFill="1" applyBorder="1" applyAlignment="1">
      <alignment horizontal="right" wrapText="1"/>
    </xf>
    <xf numFmtId="165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33" borderId="54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4" fillId="0" borderId="28" xfId="0" applyFont="1" applyBorder="1" applyAlignment="1">
      <alignment horizontal="left" wrapText="1"/>
    </xf>
    <xf numFmtId="0" fontId="65" fillId="36" borderId="28" xfId="0" applyFont="1" applyFill="1" applyBorder="1" applyAlignment="1">
      <alignment horizontal="left" vertical="top" wrapText="1"/>
    </xf>
    <xf numFmtId="0" fontId="0" fillId="36" borderId="0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164" fontId="0" fillId="34" borderId="56" xfId="0" applyNumberFormat="1" applyFont="1" applyFill="1" applyBorder="1" applyAlignment="1">
      <alignment horizontal="right" wrapText="1"/>
    </xf>
    <xf numFmtId="0" fontId="12" fillId="0" borderId="48" xfId="0" applyFont="1" applyBorder="1" applyAlignment="1">
      <alignment horizontal="center" vertical="center" wrapText="1"/>
    </xf>
    <xf numFmtId="164" fontId="4" fillId="34" borderId="56" xfId="0" applyNumberFormat="1" applyFont="1" applyFill="1" applyBorder="1" applyAlignment="1">
      <alignment horizontal="right" wrapText="1"/>
    </xf>
    <xf numFmtId="0" fontId="0" fillId="0" borderId="20" xfId="0" applyBorder="1" applyAlignment="1">
      <alignment/>
    </xf>
    <xf numFmtId="164" fontId="4" fillId="0" borderId="41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0" fillId="0" borderId="31" xfId="0" applyBorder="1" applyAlignment="1">
      <alignment/>
    </xf>
    <xf numFmtId="164" fontId="5" fillId="0" borderId="31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0" fillId="0" borderId="24" xfId="0" applyBorder="1" applyAlignment="1">
      <alignment wrapText="1"/>
    </xf>
    <xf numFmtId="4" fontId="0" fillId="0" borderId="48" xfId="0" applyNumberFormat="1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 vertical="center" wrapText="1"/>
    </xf>
    <xf numFmtId="165" fontId="66" fillId="0" borderId="0" xfId="0" applyNumberFormat="1" applyFont="1" applyBorder="1" applyAlignment="1">
      <alignment/>
    </xf>
    <xf numFmtId="0" fontId="4" fillId="36" borderId="39" xfId="0" applyFont="1" applyFill="1" applyBorder="1" applyAlignment="1">
      <alignment/>
    </xf>
    <xf numFmtId="0" fontId="4" fillId="36" borderId="15" xfId="0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164" fontId="5" fillId="0" borderId="31" xfId="0" applyNumberFormat="1" applyFont="1" applyBorder="1" applyAlignment="1">
      <alignment horizontal="right"/>
    </xf>
    <xf numFmtId="164" fontId="5" fillId="33" borderId="49" xfId="0" applyNumberFormat="1" applyFont="1" applyFill="1" applyBorder="1" applyAlignment="1">
      <alignment horizontal="right"/>
    </xf>
    <xf numFmtId="0" fontId="0" fillId="36" borderId="31" xfId="0" applyFont="1" applyFill="1" applyBorder="1" applyAlignment="1">
      <alignment/>
    </xf>
    <xf numFmtId="164" fontId="5" fillId="33" borderId="49" xfId="0" applyNumberFormat="1" applyFont="1" applyFill="1" applyBorder="1" applyAlignment="1">
      <alignment horizontal="center"/>
    </xf>
    <xf numFmtId="164" fontId="5" fillId="33" borderId="31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left" vertical="top" wrapText="1"/>
    </xf>
    <xf numFmtId="0" fontId="65" fillId="0" borderId="26" xfId="0" applyFont="1" applyBorder="1" applyAlignment="1">
      <alignment horizontal="left" vertical="top" wrapText="1"/>
    </xf>
    <xf numFmtId="0" fontId="69" fillId="0" borderId="0" xfId="0" applyFon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9" xfId="0" applyBorder="1" applyAlignment="1">
      <alignment/>
    </xf>
    <xf numFmtId="165" fontId="0" fillId="0" borderId="0" xfId="0" applyNumberFormat="1" applyAlignment="1">
      <alignment horizontal="left"/>
    </xf>
    <xf numFmtId="164" fontId="4" fillId="0" borderId="31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64" fontId="0" fillId="0" borderId="57" xfId="0" applyNumberFormat="1" applyFont="1" applyBorder="1" applyAlignment="1">
      <alignment horizontal="right" wrapText="1"/>
    </xf>
    <xf numFmtId="164" fontId="0" fillId="0" borderId="39" xfId="0" applyNumberFormat="1" applyFont="1" applyBorder="1" applyAlignment="1">
      <alignment/>
    </xf>
    <xf numFmtId="164" fontId="0" fillId="0" borderId="57" xfId="0" applyNumberFormat="1" applyFont="1" applyBorder="1" applyAlignment="1">
      <alignment horizontal="right" vertical="center" wrapText="1"/>
    </xf>
    <xf numFmtId="164" fontId="4" fillId="0" borderId="57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/>
    </xf>
    <xf numFmtId="164" fontId="4" fillId="0" borderId="58" xfId="0" applyNumberFormat="1" applyFont="1" applyBorder="1" applyAlignment="1">
      <alignment horizontal="right" vertical="center" wrapText="1"/>
    </xf>
    <xf numFmtId="164" fontId="4" fillId="0" borderId="59" xfId="0" applyNumberFormat="1" applyFont="1" applyBorder="1" applyAlignment="1">
      <alignment horizontal="right" vertical="center" wrapText="1"/>
    </xf>
    <xf numFmtId="164" fontId="4" fillId="0" borderId="22" xfId="0" applyNumberFormat="1" applyFont="1" applyBorder="1" applyAlignment="1">
      <alignment horizontal="right" vertical="center" wrapText="1"/>
    </xf>
    <xf numFmtId="164" fontId="4" fillId="34" borderId="60" xfId="0" applyNumberFormat="1" applyFont="1" applyFill="1" applyBorder="1" applyAlignment="1">
      <alignment horizontal="right" wrapText="1"/>
    </xf>
    <xf numFmtId="164" fontId="4" fillId="0" borderId="61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right" vertical="center" wrapText="1"/>
    </xf>
    <xf numFmtId="164" fontId="4" fillId="0" borderId="24" xfId="0" applyNumberFormat="1" applyFont="1" applyBorder="1" applyAlignment="1">
      <alignment horizontal="right" vertical="center" wrapText="1"/>
    </xf>
    <xf numFmtId="164" fontId="0" fillId="0" borderId="57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Border="1" applyAlignment="1">
      <alignment horizontal="right" vertical="center" wrapText="1"/>
    </xf>
    <xf numFmtId="164" fontId="4" fillId="0" borderId="62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164" fontId="4" fillId="0" borderId="31" xfId="0" applyNumberFormat="1" applyFont="1" applyBorder="1" applyAlignment="1">
      <alignment horizontal="right" vertical="center" wrapText="1"/>
    </xf>
    <xf numFmtId="164" fontId="4" fillId="34" borderId="34" xfId="0" applyNumberFormat="1" applyFont="1" applyFill="1" applyBorder="1" applyAlignment="1">
      <alignment horizontal="right" wrapText="1"/>
    </xf>
    <xf numFmtId="164" fontId="4" fillId="0" borderId="33" xfId="0" applyNumberFormat="1" applyFont="1" applyBorder="1" applyAlignment="1">
      <alignment horizontal="right" vertical="center" wrapText="1"/>
    </xf>
    <xf numFmtId="164" fontId="11" fillId="34" borderId="34" xfId="0" applyNumberFormat="1" applyFont="1" applyFill="1" applyBorder="1" applyAlignment="1">
      <alignment horizontal="right" wrapText="1"/>
    </xf>
    <xf numFmtId="164" fontId="11" fillId="0" borderId="33" xfId="0" applyNumberFormat="1" applyFont="1" applyBorder="1" applyAlignment="1">
      <alignment horizontal="right" vertical="center" wrapText="1"/>
    </xf>
    <xf numFmtId="164" fontId="4" fillId="0" borderId="51" xfId="0" applyNumberFormat="1" applyFont="1" applyBorder="1" applyAlignment="1">
      <alignment horizontal="right" vertical="center" wrapText="1"/>
    </xf>
    <xf numFmtId="164" fontId="0" fillId="36" borderId="57" xfId="0" applyNumberFormat="1" applyFont="1" applyFill="1" applyBorder="1" applyAlignment="1">
      <alignment horizontal="right" vertical="center" wrapText="1"/>
    </xf>
    <xf numFmtId="164" fontId="0" fillId="33" borderId="0" xfId="0" applyNumberFormat="1" applyFill="1" applyAlignment="1">
      <alignment/>
    </xf>
    <xf numFmtId="164" fontId="4" fillId="0" borderId="28" xfId="0" applyNumberFormat="1" applyFont="1" applyBorder="1" applyAlignment="1">
      <alignment horizontal="right" vertical="center" wrapText="1"/>
    </xf>
    <xf numFmtId="164" fontId="4" fillId="36" borderId="57" xfId="0" applyNumberFormat="1" applyFont="1" applyFill="1" applyBorder="1" applyAlignment="1">
      <alignment horizontal="right" vertical="center" wrapText="1"/>
    </xf>
    <xf numFmtId="164" fontId="4" fillId="0" borderId="63" xfId="0" applyNumberFormat="1" applyFont="1" applyBorder="1" applyAlignment="1">
      <alignment horizontal="right" vertical="center" wrapText="1"/>
    </xf>
    <xf numFmtId="164" fontId="0" fillId="0" borderId="48" xfId="0" applyNumberFormat="1" applyFont="1" applyBorder="1" applyAlignment="1">
      <alignment horizontal="right" vertical="center" wrapText="1"/>
    </xf>
    <xf numFmtId="164" fontId="0" fillId="0" borderId="64" xfId="0" applyNumberFormat="1" applyFont="1" applyBorder="1" applyAlignment="1">
      <alignment horizontal="right" vertical="center" wrapText="1"/>
    </xf>
    <xf numFmtId="164" fontId="0" fillId="36" borderId="64" xfId="0" applyNumberFormat="1" applyFont="1" applyFill="1" applyBorder="1" applyAlignment="1">
      <alignment horizontal="right" vertical="center" wrapText="1"/>
    </xf>
    <xf numFmtId="164" fontId="4" fillId="0" borderId="64" xfId="0" applyNumberFormat="1" applyFont="1" applyBorder="1" applyAlignment="1">
      <alignment horizontal="right" vertical="center" wrapText="1"/>
    </xf>
    <xf numFmtId="164" fontId="0" fillId="0" borderId="33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/>
    </xf>
    <xf numFmtId="164" fontId="5" fillId="33" borderId="38" xfId="0" applyNumberFormat="1" applyFont="1" applyFill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0" borderId="41" xfId="0" applyNumberFormat="1" applyFont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33" borderId="24" xfId="0" applyNumberFormat="1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 horizontal="right"/>
    </xf>
    <xf numFmtId="164" fontId="5" fillId="36" borderId="48" xfId="0" applyNumberFormat="1" applyFont="1" applyFill="1" applyBorder="1" applyAlignment="1">
      <alignment horizontal="right"/>
    </xf>
    <xf numFmtId="164" fontId="5" fillId="33" borderId="26" xfId="0" applyNumberFormat="1" applyFont="1" applyFill="1" applyBorder="1" applyAlignment="1">
      <alignment horizontal="right"/>
    </xf>
    <xf numFmtId="164" fontId="5" fillId="33" borderId="16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33" borderId="18" xfId="0" applyNumberFormat="1" applyFont="1" applyFill="1" applyBorder="1" applyAlignment="1">
      <alignment horizontal="right"/>
    </xf>
    <xf numFmtId="164" fontId="5" fillId="37" borderId="20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164" fontId="5" fillId="37" borderId="18" xfId="0" applyNumberFormat="1" applyFont="1" applyFill="1" applyBorder="1" applyAlignment="1">
      <alignment horizontal="right"/>
    </xf>
    <xf numFmtId="164" fontId="4" fillId="34" borderId="52" xfId="0" applyNumberFormat="1" applyFont="1" applyFill="1" applyBorder="1" applyAlignment="1">
      <alignment horizontal="right" vertical="center" wrapText="1"/>
    </xf>
    <xf numFmtId="165" fontId="70" fillId="36" borderId="39" xfId="0" applyNumberFormat="1" applyFont="1" applyFill="1" applyBorder="1" applyAlignment="1">
      <alignment/>
    </xf>
    <xf numFmtId="165" fontId="8" fillId="0" borderId="24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70" fillId="36" borderId="31" xfId="0" applyNumberFormat="1" applyFont="1" applyFill="1" applyBorder="1" applyAlignment="1">
      <alignment/>
    </xf>
    <xf numFmtId="164" fontId="9" fillId="36" borderId="31" xfId="0" applyNumberFormat="1" applyFont="1" applyFill="1" applyBorder="1" applyAlignment="1">
      <alignment/>
    </xf>
    <xf numFmtId="164" fontId="71" fillId="36" borderId="39" xfId="0" applyNumberFormat="1" applyFont="1" applyFill="1" applyBorder="1" applyAlignment="1">
      <alignment/>
    </xf>
    <xf numFmtId="164" fontId="9" fillId="36" borderId="51" xfId="0" applyNumberFormat="1" applyFont="1" applyFill="1" applyBorder="1" applyAlignment="1">
      <alignment/>
    </xf>
    <xf numFmtId="164" fontId="71" fillId="36" borderId="24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/>
    </xf>
    <xf numFmtId="164" fontId="9" fillId="0" borderId="31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  <xf numFmtId="4" fontId="15" fillId="0" borderId="32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/>
    </xf>
    <xf numFmtId="0" fontId="12" fillId="0" borderId="5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4" fillId="33" borderId="52" xfId="0" applyNumberFormat="1" applyFont="1" applyFill="1" applyBorder="1" applyAlignment="1">
      <alignment/>
    </xf>
    <xf numFmtId="164" fontId="0" fillId="0" borderId="62" xfId="0" applyNumberFormat="1" applyFont="1" applyBorder="1" applyAlignment="1">
      <alignment horizontal="right" vertical="center" wrapText="1"/>
    </xf>
    <xf numFmtId="0" fontId="11" fillId="36" borderId="22" xfId="0" applyFont="1" applyFill="1" applyBorder="1" applyAlignment="1">
      <alignment horizontal="left" vertical="top" wrapText="1"/>
    </xf>
    <xf numFmtId="0" fontId="12" fillId="0" borderId="28" xfId="0" applyFont="1" applyBorder="1" applyAlignment="1">
      <alignment horizontal="center" vertical="center" wrapText="1"/>
    </xf>
    <xf numFmtId="164" fontId="4" fillId="33" borderId="52" xfId="0" applyNumberFormat="1" applyFont="1" applyFill="1" applyBorder="1" applyAlignment="1">
      <alignment horizontal="right" wrapText="1"/>
    </xf>
    <xf numFmtId="164" fontId="4" fillId="33" borderId="34" xfId="0" applyNumberFormat="1" applyFont="1" applyFill="1" applyBorder="1" applyAlignment="1">
      <alignment horizontal="right" wrapText="1"/>
    </xf>
    <xf numFmtId="164" fontId="4" fillId="33" borderId="47" xfId="0" applyNumberFormat="1" applyFont="1" applyFill="1" applyBorder="1" applyAlignment="1">
      <alignment horizontal="right" wrapText="1"/>
    </xf>
    <xf numFmtId="0" fontId="0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/>
    </xf>
    <xf numFmtId="164" fontId="4" fillId="33" borderId="36" xfId="0" applyNumberFormat="1" applyFont="1" applyFill="1" applyBorder="1" applyAlignment="1">
      <alignment horizontal="right" wrapText="1"/>
    </xf>
    <xf numFmtId="164" fontId="68" fillId="33" borderId="35" xfId="0" applyNumberFormat="1" applyFont="1" applyFill="1" applyBorder="1" applyAlignment="1">
      <alignment/>
    </xf>
    <xf numFmtId="164" fontId="65" fillId="33" borderId="52" xfId="0" applyNumberFormat="1" applyFont="1" applyFill="1" applyBorder="1" applyAlignment="1">
      <alignment/>
    </xf>
    <xf numFmtId="0" fontId="68" fillId="36" borderId="51" xfId="0" applyFont="1" applyFill="1" applyBorder="1" applyAlignment="1">
      <alignment horizontal="left" vertical="top" wrapText="1"/>
    </xf>
    <xf numFmtId="0" fontId="68" fillId="36" borderId="39" xfId="0" applyFont="1" applyFill="1" applyBorder="1" applyAlignment="1">
      <alignment horizontal="left" vertical="top" wrapText="1"/>
    </xf>
    <xf numFmtId="0" fontId="4" fillId="36" borderId="28" xfId="0" applyFont="1" applyFill="1" applyBorder="1" applyAlignment="1">
      <alignment/>
    </xf>
    <xf numFmtId="164" fontId="0" fillId="36" borderId="57" xfId="0" applyNumberFormat="1" applyFont="1" applyFill="1" applyBorder="1" applyAlignment="1">
      <alignment horizontal="right" wrapText="1"/>
    </xf>
    <xf numFmtId="164" fontId="4" fillId="36" borderId="58" xfId="0" applyNumberFormat="1" applyFont="1" applyFill="1" applyBorder="1" applyAlignment="1">
      <alignment horizontal="right" vertical="center" wrapText="1"/>
    </xf>
    <xf numFmtId="164" fontId="4" fillId="36" borderId="59" xfId="0" applyNumberFormat="1" applyFont="1" applyFill="1" applyBorder="1" applyAlignment="1">
      <alignment horizontal="right" vertical="center" wrapText="1"/>
    </xf>
    <xf numFmtId="164" fontId="4" fillId="36" borderId="61" xfId="0" applyNumberFormat="1" applyFont="1" applyFill="1" applyBorder="1" applyAlignment="1">
      <alignment horizontal="right" vertical="center" wrapText="1"/>
    </xf>
    <xf numFmtId="164" fontId="11" fillId="36" borderId="33" xfId="0" applyNumberFormat="1" applyFont="1" applyFill="1" applyBorder="1" applyAlignment="1">
      <alignment horizontal="right" vertical="center" wrapText="1"/>
    </xf>
    <xf numFmtId="164" fontId="4" fillId="36" borderId="62" xfId="0" applyNumberFormat="1" applyFont="1" applyFill="1" applyBorder="1" applyAlignment="1">
      <alignment horizontal="right" vertical="center" wrapText="1"/>
    </xf>
    <xf numFmtId="164" fontId="4" fillId="36" borderId="33" xfId="0" applyNumberFormat="1" applyFont="1" applyFill="1" applyBorder="1" applyAlignment="1">
      <alignment horizontal="right" vertical="center" wrapText="1"/>
    </xf>
    <xf numFmtId="164" fontId="4" fillId="36" borderId="63" xfId="0" applyNumberFormat="1" applyFont="1" applyFill="1" applyBorder="1" applyAlignment="1">
      <alignment horizontal="right" vertical="center" wrapText="1"/>
    </xf>
    <xf numFmtId="164" fontId="0" fillId="36" borderId="33" xfId="0" applyNumberFormat="1" applyFont="1" applyFill="1" applyBorder="1" applyAlignment="1">
      <alignment/>
    </xf>
    <xf numFmtId="164" fontId="4" fillId="36" borderId="32" xfId="0" applyNumberFormat="1" applyFont="1" applyFill="1" applyBorder="1" applyAlignment="1">
      <alignment/>
    </xf>
    <xf numFmtId="164" fontId="0" fillId="0" borderId="62" xfId="0" applyNumberFormat="1" applyFont="1" applyBorder="1" applyAlignment="1">
      <alignment horizontal="right" wrapText="1"/>
    </xf>
    <xf numFmtId="164" fontId="70" fillId="0" borderId="31" xfId="0" applyNumberFormat="1" applyFont="1" applyBorder="1" applyAlignment="1">
      <alignment/>
    </xf>
    <xf numFmtId="164" fontId="9" fillId="0" borderId="28" xfId="0" applyNumberFormat="1" applyFont="1" applyBorder="1" applyAlignment="1">
      <alignment/>
    </xf>
    <xf numFmtId="164" fontId="70" fillId="0" borderId="22" xfId="0" applyNumberFormat="1" applyFont="1" applyBorder="1" applyAlignment="1">
      <alignment/>
    </xf>
    <xf numFmtId="164" fontId="0" fillId="0" borderId="64" xfId="0" applyNumberFormat="1" applyFont="1" applyBorder="1" applyAlignment="1">
      <alignment horizontal="right" wrapText="1"/>
    </xf>
    <xf numFmtId="0" fontId="68" fillId="36" borderId="24" xfId="0" applyFont="1" applyFill="1" applyBorder="1" applyAlignment="1">
      <alignment horizontal="left" vertical="top" wrapText="1"/>
    </xf>
    <xf numFmtId="164" fontId="4" fillId="33" borderId="56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72" fillId="36" borderId="22" xfId="0" applyFont="1" applyFill="1" applyBorder="1" applyAlignment="1">
      <alignment horizontal="left" wrapText="1"/>
    </xf>
    <xf numFmtId="0" fontId="0" fillId="36" borderId="48" xfId="0" applyFont="1" applyFill="1" applyBorder="1" applyAlignment="1">
      <alignment horizontal="left" vertical="top" wrapText="1"/>
    </xf>
    <xf numFmtId="0" fontId="65" fillId="36" borderId="26" xfId="0" applyFont="1" applyFill="1" applyBorder="1" applyAlignment="1">
      <alignment horizontal="left" vertical="top" wrapText="1"/>
    </xf>
    <xf numFmtId="0" fontId="72" fillId="36" borderId="31" xfId="0" applyFont="1" applyFill="1" applyBorder="1" applyAlignment="1">
      <alignment horizontal="left" vertical="top" wrapText="1"/>
    </xf>
    <xf numFmtId="0" fontId="11" fillId="36" borderId="37" xfId="0" applyFont="1" applyFill="1" applyBorder="1" applyAlignment="1">
      <alignment wrapText="1"/>
    </xf>
    <xf numFmtId="0" fontId="4" fillId="36" borderId="65" xfId="0" applyFont="1" applyFill="1" applyBorder="1" applyAlignment="1">
      <alignment/>
    </xf>
    <xf numFmtId="0" fontId="11" fillId="36" borderId="38" xfId="0" applyFont="1" applyFill="1" applyBorder="1" applyAlignment="1">
      <alignment wrapText="1"/>
    </xf>
    <xf numFmtId="0" fontId="65" fillId="36" borderId="65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/>
    </xf>
    <xf numFmtId="0" fontId="11" fillId="36" borderId="31" xfId="0" applyFont="1" applyFill="1" applyBorder="1" applyAlignment="1">
      <alignment horizontal="left" vertical="top" wrapText="1"/>
    </xf>
    <xf numFmtId="0" fontId="11" fillId="36" borderId="51" xfId="0" applyFont="1" applyFill="1" applyBorder="1" applyAlignment="1">
      <alignment/>
    </xf>
    <xf numFmtId="0" fontId="4" fillId="36" borderId="26" xfId="0" applyFont="1" applyFill="1" applyBorder="1" applyAlignment="1">
      <alignment horizontal="left" wrapText="1"/>
    </xf>
    <xf numFmtId="0" fontId="11" fillId="36" borderId="39" xfId="0" applyFont="1" applyFill="1" applyBorder="1" applyAlignment="1">
      <alignment horizontal="left" vertical="top" wrapText="1"/>
    </xf>
    <xf numFmtId="0" fontId="0" fillId="36" borderId="46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/>
    </xf>
    <xf numFmtId="165" fontId="0" fillId="0" borderId="11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9"/>
  <sheetViews>
    <sheetView tabSelected="1" workbookViewId="0" topLeftCell="F172">
      <selection activeCell="AF197" sqref="AF197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1.421875" style="0" customWidth="1"/>
    <col min="6" max="7" width="14.7109375" style="0" customWidth="1"/>
    <col min="8" max="12" width="12.7109375" style="0" hidden="1" customWidth="1"/>
    <col min="13" max="13" width="12.57421875" style="0" hidden="1" customWidth="1"/>
    <col min="14" max="14" width="13.140625" style="0" hidden="1" customWidth="1"/>
    <col min="15" max="15" width="12.57421875" style="0" hidden="1" customWidth="1"/>
    <col min="16" max="16" width="12.7109375" style="0" hidden="1" customWidth="1"/>
    <col min="17" max="17" width="12.57421875" style="0" hidden="1" customWidth="1"/>
    <col min="18" max="18" width="13.00390625" style="0" hidden="1" customWidth="1"/>
    <col min="19" max="19" width="17.00390625" style="0" hidden="1" customWidth="1"/>
    <col min="20" max="20" width="13.00390625" style="0" hidden="1" customWidth="1"/>
    <col min="21" max="21" width="17.00390625" style="0" hidden="1" customWidth="1"/>
    <col min="22" max="22" width="13.00390625" style="0" hidden="1" customWidth="1"/>
    <col min="23" max="23" width="17.00390625" style="0" hidden="1" customWidth="1"/>
    <col min="24" max="24" width="13.00390625" style="0" hidden="1" customWidth="1"/>
    <col min="25" max="25" width="17.00390625" style="0" hidden="1" customWidth="1"/>
    <col min="26" max="26" width="13.00390625" style="0" customWidth="1"/>
    <col min="27" max="27" width="17.00390625" style="0" customWidth="1"/>
    <col min="28" max="28" width="13.00390625" style="0" customWidth="1"/>
    <col min="29" max="29" width="17.00390625" style="0" customWidth="1"/>
    <col min="30" max="30" width="9.140625" style="0" customWidth="1"/>
    <col min="31" max="31" width="7.7109375" style="0" customWidth="1"/>
    <col min="32" max="33" width="9.140625" style="0" customWidth="1"/>
    <col min="34" max="34" width="4.00390625" style="0" customWidth="1"/>
    <col min="35" max="39" width="9.140625" style="0" customWidth="1"/>
    <col min="40" max="40" width="8.8515625" style="0" customWidth="1"/>
    <col min="41" max="41" width="9.140625" style="0" customWidth="1"/>
    <col min="42" max="42" width="5.140625" style="0" customWidth="1"/>
    <col min="43" max="43" width="8.421875" style="0" customWidth="1"/>
    <col min="44" max="52" width="9.140625" style="0" customWidth="1"/>
    <col min="53" max="53" width="8.8515625" style="0" customWidth="1"/>
    <col min="54" max="62" width="9.140625" style="0" customWidth="1"/>
  </cols>
  <sheetData>
    <row r="1" spans="1:24" s="3" customFormat="1" ht="20.25" customHeight="1">
      <c r="A1" s="1" t="s">
        <v>235</v>
      </c>
      <c r="B1" s="2"/>
      <c r="C1" s="2"/>
      <c r="D1" s="2"/>
      <c r="E1" s="2"/>
      <c r="F1" s="2"/>
      <c r="G1" s="2"/>
      <c r="H1" s="2"/>
      <c r="J1" s="2"/>
      <c r="L1" s="2"/>
      <c r="N1" s="2"/>
      <c r="P1" s="2"/>
      <c r="R1" s="2"/>
      <c r="T1" s="2"/>
      <c r="V1" s="2"/>
      <c r="X1" s="2"/>
    </row>
    <row r="2" spans="1:28" s="3" customFormat="1" ht="12.75" customHeight="1" thickBot="1">
      <c r="A2" s="5"/>
      <c r="B2" s="4"/>
      <c r="C2" s="4"/>
      <c r="D2" s="4"/>
      <c r="E2" s="4"/>
      <c r="F2" s="4"/>
      <c r="G2" s="4"/>
      <c r="H2" s="4"/>
      <c r="J2" s="4"/>
      <c r="L2" s="4"/>
      <c r="N2" s="4"/>
      <c r="P2" s="4"/>
      <c r="R2" s="4"/>
      <c r="T2" s="4"/>
      <c r="V2" s="4"/>
      <c r="X2" s="4"/>
      <c r="Z2" s="4"/>
      <c r="AB2" s="4"/>
    </row>
    <row r="3" spans="1:6" ht="15" customHeight="1" thickBot="1">
      <c r="A3" s="3"/>
      <c r="B3" s="3"/>
      <c r="C3" s="3"/>
      <c r="E3" s="7" t="s">
        <v>0</v>
      </c>
      <c r="F3" s="223">
        <v>38200</v>
      </c>
    </row>
    <row r="4" spans="1:6" ht="15" customHeight="1">
      <c r="A4" s="3"/>
      <c r="B4" s="3"/>
      <c r="C4" s="3"/>
      <c r="E4" s="127" t="s">
        <v>89</v>
      </c>
      <c r="F4" s="352">
        <v>22661.9</v>
      </c>
    </row>
    <row r="5" spans="1:6" ht="15" customHeight="1">
      <c r="A5" s="3"/>
      <c r="B5" s="3"/>
      <c r="C5" s="3"/>
      <c r="E5" s="127" t="s">
        <v>116</v>
      </c>
      <c r="F5" s="352">
        <v>18523.4</v>
      </c>
    </row>
    <row r="6" spans="1:6" ht="15" customHeight="1">
      <c r="A6" s="3"/>
      <c r="B6" s="3"/>
      <c r="C6" s="3"/>
      <c r="E6" s="212" t="s">
        <v>117</v>
      </c>
      <c r="F6" s="352">
        <v>6286.7</v>
      </c>
    </row>
    <row r="7" spans="1:6" ht="15" customHeight="1">
      <c r="A7" s="3"/>
      <c r="B7" s="3"/>
      <c r="C7" s="3"/>
      <c r="E7" s="212" t="s">
        <v>119</v>
      </c>
      <c r="F7" s="352">
        <v>40000</v>
      </c>
    </row>
    <row r="8" spans="1:7" ht="15" customHeight="1">
      <c r="A8" s="3"/>
      <c r="B8" s="3"/>
      <c r="C8" s="3"/>
      <c r="E8" s="212" t="s">
        <v>158</v>
      </c>
      <c r="F8" s="352">
        <v>10000</v>
      </c>
      <c r="G8" t="s">
        <v>159</v>
      </c>
    </row>
    <row r="9" spans="1:7" ht="15" customHeight="1">
      <c r="A9" s="3"/>
      <c r="B9" s="3"/>
      <c r="C9" s="3"/>
      <c r="E9" s="212" t="s">
        <v>171</v>
      </c>
      <c r="F9" s="352">
        <v>-14250</v>
      </c>
      <c r="G9" t="s">
        <v>169</v>
      </c>
    </row>
    <row r="10" spans="1:7" ht="15" customHeight="1">
      <c r="A10" s="3"/>
      <c r="B10" s="3"/>
      <c r="C10" s="3"/>
      <c r="E10" s="212" t="s">
        <v>215</v>
      </c>
      <c r="F10" s="352">
        <v>5000</v>
      </c>
      <c r="G10" s="6" t="s">
        <v>214</v>
      </c>
    </row>
    <row r="11" spans="1:7" ht="15" customHeight="1">
      <c r="A11" s="3"/>
      <c r="B11" s="3"/>
      <c r="C11" s="3"/>
      <c r="E11" s="212" t="s">
        <v>224</v>
      </c>
      <c r="F11" s="352">
        <v>1807.7</v>
      </c>
      <c r="G11" s="6" t="s">
        <v>214</v>
      </c>
    </row>
    <row r="12" spans="5:6" ht="15" customHeight="1">
      <c r="E12" s="8" t="s">
        <v>1</v>
      </c>
      <c r="F12" s="353">
        <f>SUM(F3:F11)</f>
        <v>128229.7</v>
      </c>
    </row>
    <row r="13" spans="1:7" ht="15" customHeight="1">
      <c r="A13" s="294" t="s">
        <v>2</v>
      </c>
      <c r="B13" s="294"/>
      <c r="C13" s="294"/>
      <c r="D13" s="294"/>
      <c r="E13" s="9"/>
      <c r="F13" s="10"/>
      <c r="G13" t="s">
        <v>170</v>
      </c>
    </row>
    <row r="14" spans="5:29" ht="15" customHeight="1" thickBot="1">
      <c r="E14" s="11"/>
      <c r="F14" s="12"/>
      <c r="I14" s="11"/>
      <c r="K14" s="11"/>
      <c r="M14" s="11"/>
      <c r="O14" s="11"/>
      <c r="Q14" s="11"/>
      <c r="S14" s="11"/>
      <c r="U14" s="11"/>
      <c r="W14" s="11"/>
      <c r="Y14" s="11"/>
      <c r="AA14" s="11"/>
      <c r="AC14" s="11"/>
    </row>
    <row r="15" spans="1:29" ht="15" customHeight="1">
      <c r="A15" s="13" t="s">
        <v>3</v>
      </c>
      <c r="B15" s="14"/>
      <c r="C15" s="14"/>
      <c r="D15" s="15"/>
      <c r="E15" s="16"/>
      <c r="F15" s="354">
        <v>38200</v>
      </c>
      <c r="H15" s="17"/>
      <c r="I15" s="9" t="s">
        <v>4</v>
      </c>
      <c r="J15" s="17"/>
      <c r="K15" s="9" t="s">
        <v>4</v>
      </c>
      <c r="L15" s="17"/>
      <c r="M15" s="9" t="s">
        <v>4</v>
      </c>
      <c r="N15" s="17"/>
      <c r="O15" s="9" t="s">
        <v>4</v>
      </c>
      <c r="P15" s="17"/>
      <c r="Q15" s="9" t="s">
        <v>4</v>
      </c>
      <c r="R15" s="17"/>
      <c r="S15" s="9" t="s">
        <v>4</v>
      </c>
      <c r="T15" s="17"/>
      <c r="U15" s="9" t="s">
        <v>4</v>
      </c>
      <c r="V15" s="17"/>
      <c r="W15" s="9" t="s">
        <v>4</v>
      </c>
      <c r="X15" s="17"/>
      <c r="Y15" s="9" t="s">
        <v>4</v>
      </c>
      <c r="Z15" s="17"/>
      <c r="AA15" s="9" t="s">
        <v>4</v>
      </c>
      <c r="AB15" s="17"/>
      <c r="AC15" s="9" t="s">
        <v>4</v>
      </c>
    </row>
    <row r="16" spans="1:29" ht="15" customHeight="1">
      <c r="A16" s="18" t="s">
        <v>5</v>
      </c>
      <c r="B16" s="19"/>
      <c r="C16" s="19"/>
      <c r="D16" s="124"/>
      <c r="E16" s="124" t="s">
        <v>95</v>
      </c>
      <c r="F16" s="355">
        <v>-37950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6" ht="15" customHeight="1" thickBot="1">
      <c r="A17" s="21" t="s">
        <v>48</v>
      </c>
      <c r="B17" s="22"/>
      <c r="C17" s="22"/>
      <c r="D17" s="125"/>
      <c r="E17" s="23"/>
      <c r="F17" s="356">
        <f>SUM(F15:F16)</f>
        <v>250</v>
      </c>
    </row>
    <row r="18" spans="1:6" ht="15" customHeight="1" thickBot="1">
      <c r="A18" s="121" t="s">
        <v>33</v>
      </c>
      <c r="B18" s="122"/>
      <c r="C18" s="123"/>
      <c r="D18" s="126"/>
      <c r="E18" s="126" t="s">
        <v>96</v>
      </c>
      <c r="F18" s="357">
        <v>22661.9</v>
      </c>
    </row>
    <row r="19" spans="1:6" s="6" customFormat="1" ht="15" customHeight="1">
      <c r="A19" s="121" t="s">
        <v>30</v>
      </c>
      <c r="B19" s="122"/>
      <c r="C19" s="122"/>
      <c r="D19" s="126"/>
      <c r="E19" s="126" t="s">
        <v>96</v>
      </c>
      <c r="F19" s="358">
        <v>-22661.9</v>
      </c>
    </row>
    <row r="20" spans="1:6" s="6" customFormat="1" ht="15" customHeight="1">
      <c r="A20" s="78" t="s">
        <v>98</v>
      </c>
      <c r="B20" s="77"/>
      <c r="C20" s="77"/>
      <c r="D20" s="205"/>
      <c r="E20" s="206"/>
      <c r="F20" s="359">
        <v>18523.4</v>
      </c>
    </row>
    <row r="21" spans="1:6" s="6" customFormat="1" ht="15" customHeight="1">
      <c r="A21" s="162" t="s">
        <v>99</v>
      </c>
      <c r="B21" s="101"/>
      <c r="C21" s="101"/>
      <c r="D21" s="26"/>
      <c r="E21" s="26"/>
      <c r="F21" s="360">
        <v>-18523.4</v>
      </c>
    </row>
    <row r="22" spans="1:6" s="6" customFormat="1" ht="15" customHeight="1">
      <c r="A22" s="207" t="s">
        <v>101</v>
      </c>
      <c r="B22" s="62"/>
      <c r="C22" s="62"/>
      <c r="D22" s="124"/>
      <c r="E22" s="124"/>
      <c r="F22" s="361">
        <v>6286.7</v>
      </c>
    </row>
    <row r="23" spans="1:6" s="6" customFormat="1" ht="15" customHeight="1">
      <c r="A23" s="162" t="s">
        <v>100</v>
      </c>
      <c r="B23" s="101"/>
      <c r="C23" s="101"/>
      <c r="D23" s="26"/>
      <c r="E23" s="216"/>
      <c r="F23" s="360">
        <v>-5110</v>
      </c>
    </row>
    <row r="24" spans="1:6" s="6" customFormat="1" ht="15" customHeight="1">
      <c r="A24" s="207" t="s">
        <v>120</v>
      </c>
      <c r="B24" s="62"/>
      <c r="C24" s="62"/>
      <c r="D24" s="124"/>
      <c r="E24" s="101"/>
      <c r="F24" s="361">
        <v>40000</v>
      </c>
    </row>
    <row r="25" spans="1:6" s="6" customFormat="1" ht="15" customHeight="1">
      <c r="A25" s="217" t="s">
        <v>161</v>
      </c>
      <c r="B25" s="218"/>
      <c r="C25" s="218"/>
      <c r="D25" s="219"/>
      <c r="E25" s="220"/>
      <c r="F25" s="361">
        <v>10000</v>
      </c>
    </row>
    <row r="26" spans="1:6" s="6" customFormat="1" ht="15" customHeight="1" thickBot="1">
      <c r="A26" s="217" t="s">
        <v>121</v>
      </c>
      <c r="B26" s="218"/>
      <c r="C26" s="218"/>
      <c r="D26" s="219"/>
      <c r="E26" s="216" t="s">
        <v>181</v>
      </c>
      <c r="F26" s="360">
        <v>-46650</v>
      </c>
    </row>
    <row r="27" spans="1:9" ht="15" customHeight="1" thickBot="1">
      <c r="A27" s="109" t="s">
        <v>6</v>
      </c>
      <c r="B27" s="90"/>
      <c r="C27" s="90"/>
      <c r="D27" s="221"/>
      <c r="E27" s="222"/>
      <c r="F27" s="362">
        <f>SUM(F17:F26)</f>
        <v>4776.699999999997</v>
      </c>
      <c r="G27" s="136"/>
      <c r="H27" s="136"/>
      <c r="I27" s="136"/>
    </row>
    <row r="28" spans="1:9" ht="15" customHeight="1">
      <c r="A28" s="121" t="s">
        <v>166</v>
      </c>
      <c r="B28" s="123"/>
      <c r="C28" s="123"/>
      <c r="D28" s="126"/>
      <c r="E28" s="296"/>
      <c r="F28" s="363">
        <v>-950</v>
      </c>
      <c r="G28" s="282"/>
      <c r="H28" s="136"/>
      <c r="I28" s="136"/>
    </row>
    <row r="29" spans="1:9" ht="15" customHeight="1" thickBot="1">
      <c r="A29" s="295" t="s">
        <v>172</v>
      </c>
      <c r="B29" s="11"/>
      <c r="C29" s="11"/>
      <c r="D29" s="26"/>
      <c r="E29" s="30"/>
      <c r="F29" s="364">
        <v>-2350</v>
      </c>
      <c r="G29" s="243" t="s">
        <v>169</v>
      </c>
      <c r="H29" s="136"/>
      <c r="I29" s="136"/>
    </row>
    <row r="30" spans="1:7" ht="15" customHeight="1" thickBot="1">
      <c r="A30" s="109" t="s">
        <v>6</v>
      </c>
      <c r="B30" s="90"/>
      <c r="C30" s="90"/>
      <c r="D30" s="221"/>
      <c r="E30" s="222"/>
      <c r="F30" s="362">
        <f>SUM(F27:F29)</f>
        <v>1476.699999999997</v>
      </c>
      <c r="G30" s="244"/>
    </row>
    <row r="31" spans="1:7" ht="15" customHeight="1">
      <c r="A31" s="121" t="s">
        <v>211</v>
      </c>
      <c r="B31" s="122"/>
      <c r="C31" s="123"/>
      <c r="D31" s="126"/>
      <c r="E31" s="296"/>
      <c r="F31" s="397">
        <v>5000</v>
      </c>
      <c r="G31" s="6" t="s">
        <v>214</v>
      </c>
    </row>
    <row r="32" spans="1:7" ht="15" customHeight="1" thickBot="1">
      <c r="A32" s="162" t="s">
        <v>222</v>
      </c>
      <c r="B32" s="101"/>
      <c r="C32" s="101"/>
      <c r="D32" s="26"/>
      <c r="E32" s="30"/>
      <c r="F32" s="398">
        <v>-5000</v>
      </c>
      <c r="G32" s="243"/>
    </row>
    <row r="33" spans="1:7" ht="15" customHeight="1" thickBot="1">
      <c r="A33" s="109" t="s">
        <v>6</v>
      </c>
      <c r="B33" s="90"/>
      <c r="C33" s="90"/>
      <c r="D33" s="221"/>
      <c r="E33" s="269"/>
      <c r="F33" s="362">
        <f>SUM(F30:F32)</f>
        <v>1476.699999999997</v>
      </c>
      <c r="G33" s="243"/>
    </row>
    <row r="34" spans="1:7" ht="15" customHeight="1" thickBot="1">
      <c r="A34" s="121" t="s">
        <v>185</v>
      </c>
      <c r="B34" s="123"/>
      <c r="C34" s="123"/>
      <c r="D34" s="126"/>
      <c r="E34" s="296"/>
      <c r="F34" s="363">
        <v>-900</v>
      </c>
      <c r="G34" s="244"/>
    </row>
    <row r="35" spans="1:7" ht="15" customHeight="1" thickBot="1">
      <c r="A35" s="109" t="s">
        <v>6</v>
      </c>
      <c r="B35" s="90"/>
      <c r="C35" s="90"/>
      <c r="D35" s="221"/>
      <c r="E35" s="269"/>
      <c r="F35" s="362">
        <f>SUM(F33:F34)</f>
        <v>576.6999999999971</v>
      </c>
      <c r="G35" s="243"/>
    </row>
    <row r="36" spans="1:7" ht="15" customHeight="1" thickBot="1">
      <c r="A36" s="121" t="s">
        <v>203</v>
      </c>
      <c r="B36" s="123"/>
      <c r="C36" s="123"/>
      <c r="D36" s="126"/>
      <c r="E36" s="296"/>
      <c r="F36" s="363">
        <v>-435</v>
      </c>
      <c r="G36" s="243"/>
    </row>
    <row r="37" spans="1:7" ht="15" customHeight="1" thickBot="1">
      <c r="A37" s="109" t="s">
        <v>6</v>
      </c>
      <c r="B37" s="90"/>
      <c r="C37" s="90"/>
      <c r="D37" s="221"/>
      <c r="E37" s="269"/>
      <c r="F37" s="362">
        <f>SUM(F35:F36)</f>
        <v>141.6999999999971</v>
      </c>
      <c r="G37" s="243"/>
    </row>
    <row r="38" spans="1:7" ht="15" customHeight="1">
      <c r="A38" s="162" t="s">
        <v>223</v>
      </c>
      <c r="B38" s="101"/>
      <c r="C38" s="11"/>
      <c r="D38" s="26"/>
      <c r="E38" s="30"/>
      <c r="F38" s="399">
        <v>1807.7</v>
      </c>
      <c r="G38" s="6" t="s">
        <v>214</v>
      </c>
    </row>
    <row r="39" spans="1:7" ht="15" customHeight="1" thickBot="1">
      <c r="A39" s="162" t="s">
        <v>222</v>
      </c>
      <c r="B39" s="101"/>
      <c r="C39" s="101"/>
      <c r="D39" s="26"/>
      <c r="E39" s="30"/>
      <c r="F39" s="398">
        <v>-1807.7</v>
      </c>
      <c r="G39" s="243"/>
    </row>
    <row r="40" spans="1:7" ht="15" customHeight="1" thickBot="1">
      <c r="A40" s="109" t="s">
        <v>6</v>
      </c>
      <c r="B40" s="90"/>
      <c r="C40" s="90"/>
      <c r="D40" s="221"/>
      <c r="E40" s="269"/>
      <c r="F40" s="362">
        <f>SUM(F37:F39)</f>
        <v>141.6999999999971</v>
      </c>
      <c r="G40" s="243"/>
    </row>
    <row r="41" spans="1:7" ht="15" customHeight="1" thickBot="1">
      <c r="A41" s="121" t="s">
        <v>242</v>
      </c>
      <c r="B41" s="123"/>
      <c r="C41" s="123"/>
      <c r="D41" s="126"/>
      <c r="E41" s="296"/>
      <c r="F41" s="363">
        <v>0</v>
      </c>
      <c r="G41" s="243"/>
    </row>
    <row r="42" spans="1:7" ht="15" customHeight="1" thickBot="1">
      <c r="A42" s="109" t="s">
        <v>6</v>
      </c>
      <c r="B42" s="90"/>
      <c r="C42" s="90"/>
      <c r="D42" s="221"/>
      <c r="E42" s="269"/>
      <c r="F42" s="362">
        <f>SUM(F40:F41)</f>
        <v>141.6999999999971</v>
      </c>
      <c r="G42" s="243"/>
    </row>
    <row r="43" spans="1:29" ht="12.75" customHeight="1" thickBot="1">
      <c r="A43" s="24"/>
      <c r="B43" s="25"/>
      <c r="C43" s="25"/>
      <c r="D43" s="252"/>
      <c r="E43" s="27"/>
      <c r="F43" s="27"/>
      <c r="G43" s="2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7"/>
      <c r="S43" s="29"/>
      <c r="T43" s="297"/>
      <c r="U43" s="29"/>
      <c r="V43" s="297"/>
      <c r="W43" s="29"/>
      <c r="X43" s="297"/>
      <c r="Y43" s="29"/>
      <c r="Z43" s="297"/>
      <c r="AA43" s="29"/>
      <c r="AB43" s="297" t="s">
        <v>7</v>
      </c>
      <c r="AC43" s="29"/>
    </row>
    <row r="44" spans="1:29" ht="60" customHeight="1" thickBot="1">
      <c r="A44" s="11"/>
      <c r="B44" s="11"/>
      <c r="C44" s="11"/>
      <c r="D44" s="252"/>
      <c r="E44" s="30"/>
      <c r="F44" s="30"/>
      <c r="G44" s="30"/>
      <c r="H44" s="421" t="s">
        <v>113</v>
      </c>
      <c r="I44" s="422"/>
      <c r="J44" s="421" t="s">
        <v>104</v>
      </c>
      <c r="K44" s="422"/>
      <c r="L44" s="421" t="s">
        <v>105</v>
      </c>
      <c r="M44" s="422"/>
      <c r="N44" s="421" t="s">
        <v>122</v>
      </c>
      <c r="O44" s="422"/>
      <c r="P44" s="421" t="s">
        <v>182</v>
      </c>
      <c r="Q44" s="422"/>
      <c r="R44" s="421" t="s">
        <v>171</v>
      </c>
      <c r="S44" s="422"/>
      <c r="T44" s="421" t="s">
        <v>216</v>
      </c>
      <c r="U44" s="422"/>
      <c r="V44" s="421" t="s">
        <v>218</v>
      </c>
      <c r="W44" s="422"/>
      <c r="X44" s="421" t="s">
        <v>219</v>
      </c>
      <c r="Y44" s="422"/>
      <c r="Z44" s="421" t="s">
        <v>220</v>
      </c>
      <c r="AA44" s="422"/>
      <c r="AB44" s="421" t="s">
        <v>234</v>
      </c>
      <c r="AC44" s="422"/>
    </row>
    <row r="45" spans="1:29" ht="84" customHeight="1" thickBot="1">
      <c r="A45" s="31" t="s">
        <v>8</v>
      </c>
      <c r="B45" s="32" t="s">
        <v>9</v>
      </c>
      <c r="C45" s="33" t="s">
        <v>10</v>
      </c>
      <c r="D45" s="253" t="s">
        <v>11</v>
      </c>
      <c r="E45" s="34" t="s">
        <v>12</v>
      </c>
      <c r="F45" s="35" t="s">
        <v>45</v>
      </c>
      <c r="G45" s="100" t="s">
        <v>93</v>
      </c>
      <c r="H45" s="200" t="s">
        <v>94</v>
      </c>
      <c r="I45" s="36" t="s">
        <v>13</v>
      </c>
      <c r="J45" s="200" t="s">
        <v>97</v>
      </c>
      <c r="K45" s="36" t="s">
        <v>13</v>
      </c>
      <c r="L45" s="208" t="s">
        <v>103</v>
      </c>
      <c r="M45" s="36" t="s">
        <v>13</v>
      </c>
      <c r="N45" s="208" t="s">
        <v>103</v>
      </c>
      <c r="O45" s="36" t="s">
        <v>13</v>
      </c>
      <c r="P45" s="208" t="s">
        <v>191</v>
      </c>
      <c r="Q45" s="36" t="s">
        <v>13</v>
      </c>
      <c r="R45" s="208" t="s">
        <v>178</v>
      </c>
      <c r="S45" s="36" t="s">
        <v>13</v>
      </c>
      <c r="T45" s="208" t="s">
        <v>210</v>
      </c>
      <c r="U45" s="36" t="s">
        <v>13</v>
      </c>
      <c r="V45" s="208" t="s">
        <v>190</v>
      </c>
      <c r="W45" s="36" t="s">
        <v>13</v>
      </c>
      <c r="X45" s="208" t="s">
        <v>202</v>
      </c>
      <c r="Y45" s="36" t="s">
        <v>13</v>
      </c>
      <c r="Z45" s="208" t="s">
        <v>221</v>
      </c>
      <c r="AA45" s="36" t="s">
        <v>13</v>
      </c>
      <c r="AB45" s="208" t="s">
        <v>241</v>
      </c>
      <c r="AC45" s="36" t="s">
        <v>13</v>
      </c>
    </row>
    <row r="46" spans="1:29" ht="25.5" customHeight="1">
      <c r="A46" s="71">
        <v>1</v>
      </c>
      <c r="B46" s="71">
        <v>3121</v>
      </c>
      <c r="C46" s="72"/>
      <c r="D46" s="168"/>
      <c r="E46" s="169" t="s">
        <v>123</v>
      </c>
      <c r="F46" s="73"/>
      <c r="G46" s="298"/>
      <c r="H46" s="105"/>
      <c r="I46" s="104"/>
      <c r="J46" s="105"/>
      <c r="K46" s="104"/>
      <c r="L46" s="105"/>
      <c r="M46" s="104"/>
      <c r="N46" s="105"/>
      <c r="O46" s="104"/>
      <c r="P46" s="105"/>
      <c r="Q46" s="104"/>
      <c r="R46" s="105"/>
      <c r="S46" s="104"/>
      <c r="T46" s="105"/>
      <c r="U46" s="104"/>
      <c r="V46" s="105"/>
      <c r="W46" s="104"/>
      <c r="X46" s="105"/>
      <c r="Y46" s="104"/>
      <c r="Z46" s="105"/>
      <c r="AA46" s="104"/>
      <c r="AB46" s="105"/>
      <c r="AC46" s="104"/>
    </row>
    <row r="47" spans="1:29" ht="15.75" customHeight="1">
      <c r="A47" s="74"/>
      <c r="B47" s="74"/>
      <c r="C47" s="285">
        <v>5169</v>
      </c>
      <c r="D47" s="284" t="s">
        <v>145</v>
      </c>
      <c r="E47" s="202" t="s">
        <v>124</v>
      </c>
      <c r="F47" s="79"/>
      <c r="G47" s="299"/>
      <c r="H47" s="150"/>
      <c r="I47" s="270"/>
      <c r="J47" s="150"/>
      <c r="K47" s="270"/>
      <c r="L47" s="150"/>
      <c r="M47" s="270"/>
      <c r="N47" s="150"/>
      <c r="O47" s="270"/>
      <c r="P47" s="106">
        <v>120</v>
      </c>
      <c r="Q47" s="300">
        <f>O47+P47</f>
        <v>120</v>
      </c>
      <c r="R47" s="150"/>
      <c r="S47" s="300">
        <f>Q47+R47</f>
        <v>120</v>
      </c>
      <c r="T47" s="150"/>
      <c r="U47" s="300">
        <f>S47+T47</f>
        <v>120</v>
      </c>
      <c r="V47" s="150"/>
      <c r="W47" s="300">
        <f>U47+V47</f>
        <v>120</v>
      </c>
      <c r="X47" s="106">
        <v>26</v>
      </c>
      <c r="Y47" s="386">
        <f>W47+X47</f>
        <v>146</v>
      </c>
      <c r="Z47" s="106"/>
      <c r="AA47" s="386">
        <f>Y47+Z47</f>
        <v>146</v>
      </c>
      <c r="AB47" s="106"/>
      <c r="AC47" s="386">
        <f>AA47+AB47</f>
        <v>146</v>
      </c>
    </row>
    <row r="48" spans="1:29" ht="14.25" customHeight="1">
      <c r="A48" s="74"/>
      <c r="B48" s="75"/>
      <c r="C48" s="43">
        <v>5171</v>
      </c>
      <c r="D48" s="177" t="s">
        <v>145</v>
      </c>
      <c r="E48" s="173" t="s">
        <v>124</v>
      </c>
      <c r="F48" s="79"/>
      <c r="G48" s="301"/>
      <c r="H48" s="106"/>
      <c r="I48" s="302"/>
      <c r="J48" s="106"/>
      <c r="K48" s="302"/>
      <c r="L48" s="106"/>
      <c r="M48" s="302"/>
      <c r="N48" s="106">
        <v>6500</v>
      </c>
      <c r="O48" s="302">
        <f>M48+N48</f>
        <v>6500</v>
      </c>
      <c r="P48" s="106">
        <v>-120</v>
      </c>
      <c r="Q48" s="302">
        <f>O48+P48</f>
        <v>6380</v>
      </c>
      <c r="R48" s="106"/>
      <c r="S48" s="302">
        <f>Q48+R48</f>
        <v>6380</v>
      </c>
      <c r="T48" s="106"/>
      <c r="U48" s="300">
        <f>S48+T48</f>
        <v>6380</v>
      </c>
      <c r="V48" s="106"/>
      <c r="W48" s="300">
        <f>U48+V48</f>
        <v>6380</v>
      </c>
      <c r="X48" s="106">
        <v>-26</v>
      </c>
      <c r="Y48" s="322">
        <f>W48+X48</f>
        <v>6354</v>
      </c>
      <c r="Z48" s="106"/>
      <c r="AA48" s="322">
        <f>Y48+Z48</f>
        <v>6354</v>
      </c>
      <c r="AB48" s="106"/>
      <c r="AC48" s="322">
        <f>AA48+AB48</f>
        <v>6354</v>
      </c>
    </row>
    <row r="49" spans="1:29" ht="14.25" customHeight="1">
      <c r="A49" s="187"/>
      <c r="B49" s="188"/>
      <c r="C49" s="133">
        <v>5169</v>
      </c>
      <c r="D49" s="177"/>
      <c r="E49" s="283" t="s">
        <v>167</v>
      </c>
      <c r="F49" s="63"/>
      <c r="G49" s="64"/>
      <c r="H49" s="190"/>
      <c r="I49" s="302"/>
      <c r="J49" s="190"/>
      <c r="K49" s="302"/>
      <c r="L49" s="190"/>
      <c r="M49" s="302"/>
      <c r="N49" s="190"/>
      <c r="O49" s="302"/>
      <c r="P49" s="226">
        <v>120</v>
      </c>
      <c r="Q49" s="303">
        <f>O49+P49</f>
        <v>120</v>
      </c>
      <c r="R49" s="190"/>
      <c r="S49" s="303">
        <f>Q49+R49</f>
        <v>120</v>
      </c>
      <c r="T49" s="190"/>
      <c r="U49" s="303">
        <f>S49+T49</f>
        <v>120</v>
      </c>
      <c r="V49" s="190"/>
      <c r="W49" s="303">
        <f>U49+V49</f>
        <v>120</v>
      </c>
      <c r="X49" s="190">
        <f>X47</f>
        <v>26</v>
      </c>
      <c r="Y49" s="325">
        <f>W49+X49</f>
        <v>146</v>
      </c>
      <c r="Z49" s="190"/>
      <c r="AA49" s="325">
        <f>Y49+Z49</f>
        <v>146</v>
      </c>
      <c r="AB49" s="190"/>
      <c r="AC49" s="325">
        <f>AA49+AB49</f>
        <v>146</v>
      </c>
    </row>
    <row r="50" spans="1:29" ht="13.5" customHeight="1" thickBot="1">
      <c r="A50" s="66"/>
      <c r="B50" s="67"/>
      <c r="C50" s="52">
        <v>5171</v>
      </c>
      <c r="D50" s="259"/>
      <c r="E50" s="251" t="s">
        <v>156</v>
      </c>
      <c r="F50" s="271"/>
      <c r="G50" s="304"/>
      <c r="H50" s="70"/>
      <c r="I50" s="303"/>
      <c r="J50" s="70"/>
      <c r="K50" s="303"/>
      <c r="L50" s="70"/>
      <c r="M50" s="303"/>
      <c r="N50" s="70">
        <v>6500</v>
      </c>
      <c r="O50" s="305">
        <f>M50+N50</f>
        <v>6500</v>
      </c>
      <c r="P50" s="70">
        <v>-120</v>
      </c>
      <c r="Q50" s="305">
        <f>O50+P50</f>
        <v>6380</v>
      </c>
      <c r="R50" s="70"/>
      <c r="S50" s="305">
        <f>Q50+R50</f>
        <v>6380</v>
      </c>
      <c r="T50" s="70"/>
      <c r="U50" s="305">
        <f>S50+T50</f>
        <v>6380</v>
      </c>
      <c r="V50" s="70"/>
      <c r="W50" s="305">
        <f>U50+V50</f>
        <v>6380</v>
      </c>
      <c r="X50" s="70">
        <f>X48</f>
        <v>-26</v>
      </c>
      <c r="Y50" s="387">
        <f>W50+X50</f>
        <v>6354</v>
      </c>
      <c r="Z50" s="70"/>
      <c r="AA50" s="387">
        <f>Y50+Z50</f>
        <v>6354</v>
      </c>
      <c r="AB50" s="70"/>
      <c r="AC50" s="387">
        <f>AA50+AB50</f>
        <v>6354</v>
      </c>
    </row>
    <row r="51" spans="1:29" ht="28.5" customHeight="1">
      <c r="A51" s="37">
        <v>5</v>
      </c>
      <c r="B51" s="38">
        <v>3122</v>
      </c>
      <c r="C51" s="49"/>
      <c r="D51" s="255"/>
      <c r="E51" s="114" t="s">
        <v>179</v>
      </c>
      <c r="F51" s="189"/>
      <c r="G51" s="239"/>
      <c r="H51" s="226"/>
      <c r="I51" s="306"/>
      <c r="J51" s="226"/>
      <c r="K51" s="306"/>
      <c r="L51" s="226"/>
      <c r="M51" s="306"/>
      <c r="N51" s="226"/>
      <c r="O51" s="306"/>
      <c r="P51" s="226"/>
      <c r="Q51" s="306"/>
      <c r="R51" s="226"/>
      <c r="S51" s="306"/>
      <c r="T51" s="226"/>
      <c r="U51" s="306"/>
      <c r="V51" s="226"/>
      <c r="W51" s="306"/>
      <c r="X51" s="226"/>
      <c r="Y51" s="388"/>
      <c r="Z51" s="226"/>
      <c r="AA51" s="388"/>
      <c r="AB51" s="226"/>
      <c r="AC51" s="388"/>
    </row>
    <row r="52" spans="1:29" ht="13.5" customHeight="1">
      <c r="A52" s="41"/>
      <c r="B52" s="42"/>
      <c r="C52" s="43">
        <v>5331</v>
      </c>
      <c r="D52" s="291" t="s">
        <v>151</v>
      </c>
      <c r="E52" s="292" t="s">
        <v>180</v>
      </c>
      <c r="F52" s="63"/>
      <c r="G52" s="240"/>
      <c r="H52" s="191"/>
      <c r="I52" s="303"/>
      <c r="J52" s="191"/>
      <c r="K52" s="303"/>
      <c r="L52" s="191"/>
      <c r="M52" s="303"/>
      <c r="N52" s="191">
        <v>0</v>
      </c>
      <c r="O52" s="303">
        <v>0</v>
      </c>
      <c r="P52" s="65">
        <v>200</v>
      </c>
      <c r="Q52" s="302">
        <f>O52+P52</f>
        <v>200</v>
      </c>
      <c r="R52" s="191"/>
      <c r="S52" s="302">
        <f>Q52+R52</f>
        <v>200</v>
      </c>
      <c r="T52" s="191"/>
      <c r="U52" s="300">
        <f>S52+T52</f>
        <v>200</v>
      </c>
      <c r="V52" s="191"/>
      <c r="W52" s="300">
        <f>U52+V52</f>
        <v>200</v>
      </c>
      <c r="X52" s="191"/>
      <c r="Y52" s="322">
        <f>W52+X52</f>
        <v>200</v>
      </c>
      <c r="Z52" s="191"/>
      <c r="AA52" s="322">
        <f>Y52+Z52</f>
        <v>200</v>
      </c>
      <c r="AB52" s="191"/>
      <c r="AC52" s="322">
        <f>AA52+AB52</f>
        <v>200</v>
      </c>
    </row>
    <row r="53" spans="1:29" ht="13.5" customHeight="1" thickBot="1">
      <c r="A53" s="45"/>
      <c r="B53" s="46"/>
      <c r="C53" s="47">
        <v>5331</v>
      </c>
      <c r="D53" s="256"/>
      <c r="E53" s="293" t="s">
        <v>32</v>
      </c>
      <c r="F53" s="68"/>
      <c r="G53" s="69"/>
      <c r="H53" s="70"/>
      <c r="I53" s="305"/>
      <c r="J53" s="70"/>
      <c r="K53" s="305"/>
      <c r="L53" s="70"/>
      <c r="M53" s="305"/>
      <c r="N53" s="70">
        <v>0</v>
      </c>
      <c r="O53" s="305">
        <v>0</v>
      </c>
      <c r="P53" s="70">
        <v>200</v>
      </c>
      <c r="Q53" s="305">
        <f>O53+P53</f>
        <v>200</v>
      </c>
      <c r="R53" s="70"/>
      <c r="S53" s="305">
        <f>Q53+R53</f>
        <v>200</v>
      </c>
      <c r="T53" s="70"/>
      <c r="U53" s="303">
        <f>S53+T53</f>
        <v>200</v>
      </c>
      <c r="V53" s="70"/>
      <c r="W53" s="303">
        <f>U53+V53</f>
        <v>200</v>
      </c>
      <c r="X53" s="70"/>
      <c r="Y53" s="387">
        <f>W53+X53</f>
        <v>200</v>
      </c>
      <c r="Z53" s="70"/>
      <c r="AA53" s="387">
        <f>Y53+Z53</f>
        <v>200</v>
      </c>
      <c r="AB53" s="70"/>
      <c r="AC53" s="387">
        <f>AA53+AB53</f>
        <v>200</v>
      </c>
    </row>
    <row r="54" spans="1:29" ht="27" customHeight="1">
      <c r="A54" s="37">
        <v>7</v>
      </c>
      <c r="B54" s="38">
        <v>3122</v>
      </c>
      <c r="C54" s="39"/>
      <c r="D54" s="255"/>
      <c r="E54" s="137" t="s">
        <v>63</v>
      </c>
      <c r="F54" s="40"/>
      <c r="G54" s="307"/>
      <c r="H54" s="308"/>
      <c r="I54" s="309"/>
      <c r="J54" s="308"/>
      <c r="K54" s="309"/>
      <c r="L54" s="308"/>
      <c r="M54" s="309"/>
      <c r="N54" s="308"/>
      <c r="O54" s="309"/>
      <c r="P54" s="308"/>
      <c r="Q54" s="309"/>
      <c r="R54" s="308"/>
      <c r="S54" s="309"/>
      <c r="T54" s="308"/>
      <c r="U54" s="309"/>
      <c r="V54" s="308"/>
      <c r="W54" s="309"/>
      <c r="X54" s="308"/>
      <c r="Y54" s="389"/>
      <c r="Z54" s="308"/>
      <c r="AA54" s="389"/>
      <c r="AB54" s="308"/>
      <c r="AC54" s="389"/>
    </row>
    <row r="55" spans="1:29" ht="12.75" customHeight="1">
      <c r="A55" s="138"/>
      <c r="B55" s="139"/>
      <c r="C55" s="43">
        <v>5331</v>
      </c>
      <c r="D55" s="140" t="s">
        <v>64</v>
      </c>
      <c r="E55" s="112" t="s">
        <v>65</v>
      </c>
      <c r="F55" s="130"/>
      <c r="G55" s="310"/>
      <c r="H55" s="103"/>
      <c r="I55" s="302"/>
      <c r="J55" s="148">
        <v>9824.2</v>
      </c>
      <c r="K55" s="302">
        <f>I55+J55</f>
        <v>9824.2</v>
      </c>
      <c r="L55" s="148"/>
      <c r="M55" s="302">
        <f>K55+L55</f>
        <v>9824.2</v>
      </c>
      <c r="N55" s="148"/>
      <c r="O55" s="302">
        <f>M55+N55</f>
        <v>9824.2</v>
      </c>
      <c r="P55" s="148"/>
      <c r="Q55" s="302">
        <f>O55+P55</f>
        <v>9824.2</v>
      </c>
      <c r="R55" s="148"/>
      <c r="S55" s="302">
        <f>Q55+R55</f>
        <v>9824.2</v>
      </c>
      <c r="T55" s="148"/>
      <c r="U55" s="300">
        <f>S55+T55</f>
        <v>9824.2</v>
      </c>
      <c r="V55" s="148"/>
      <c r="W55" s="300">
        <f>U55+V55</f>
        <v>9824.2</v>
      </c>
      <c r="X55" s="148"/>
      <c r="Y55" s="322">
        <f>W55+X55</f>
        <v>9824.2</v>
      </c>
      <c r="Z55" s="148"/>
      <c r="AA55" s="322">
        <f>Y55+Z55</f>
        <v>9824.2</v>
      </c>
      <c r="AB55" s="148"/>
      <c r="AC55" s="322">
        <f>AA55+AB55</f>
        <v>9824.2</v>
      </c>
    </row>
    <row r="56" spans="1:29" ht="12.75" customHeight="1">
      <c r="A56" s="138"/>
      <c r="B56" s="139"/>
      <c r="C56" s="43">
        <v>6351</v>
      </c>
      <c r="D56" s="140" t="s">
        <v>64</v>
      </c>
      <c r="E56" s="112" t="s">
        <v>65</v>
      </c>
      <c r="F56" s="130"/>
      <c r="G56" s="310"/>
      <c r="H56" s="103"/>
      <c r="I56" s="302"/>
      <c r="J56" s="198">
        <v>1500</v>
      </c>
      <c r="K56" s="302">
        <f>I56+J56</f>
        <v>1500</v>
      </c>
      <c r="L56" s="163"/>
      <c r="M56" s="302">
        <f>K56+L56</f>
        <v>1500</v>
      </c>
      <c r="N56" s="163"/>
      <c r="O56" s="302">
        <f>M56+N56</f>
        <v>1500</v>
      </c>
      <c r="P56" s="163"/>
      <c r="Q56" s="302">
        <f>O56+P56</f>
        <v>1500</v>
      </c>
      <c r="R56" s="163"/>
      <c r="S56" s="302">
        <f>Q56+R56</f>
        <v>1500</v>
      </c>
      <c r="T56" s="163"/>
      <c r="U56" s="300">
        <f>S56+T56</f>
        <v>1500</v>
      </c>
      <c r="V56" s="163"/>
      <c r="W56" s="300">
        <f>U56+V56</f>
        <v>1500</v>
      </c>
      <c r="X56" s="163"/>
      <c r="Y56" s="322">
        <f>W56+X56</f>
        <v>1500</v>
      </c>
      <c r="Z56" s="163"/>
      <c r="AA56" s="322">
        <f>Y56+Z56</f>
        <v>1500</v>
      </c>
      <c r="AB56" s="163"/>
      <c r="AC56" s="322">
        <f>AA56+AB56</f>
        <v>1500</v>
      </c>
    </row>
    <row r="57" spans="1:29" ht="12.75" customHeight="1">
      <c r="A57" s="157"/>
      <c r="B57" s="158"/>
      <c r="C57" s="161">
        <v>5331</v>
      </c>
      <c r="D57" s="159"/>
      <c r="E57" s="134" t="s">
        <v>32</v>
      </c>
      <c r="F57" s="160"/>
      <c r="G57" s="310"/>
      <c r="H57" s="103"/>
      <c r="I57" s="302"/>
      <c r="J57" s="199">
        <v>9824.2</v>
      </c>
      <c r="K57" s="303">
        <f>I57+J57</f>
        <v>9824.2</v>
      </c>
      <c r="L57" s="199"/>
      <c r="M57" s="303">
        <f>K57+L57</f>
        <v>9824.2</v>
      </c>
      <c r="N57" s="199"/>
      <c r="O57" s="303">
        <f>M57+N57</f>
        <v>9824.2</v>
      </c>
      <c r="P57" s="199"/>
      <c r="Q57" s="303">
        <f>O57+P57</f>
        <v>9824.2</v>
      </c>
      <c r="R57" s="199"/>
      <c r="S57" s="303">
        <f>Q57+R57</f>
        <v>9824.2</v>
      </c>
      <c r="T57" s="199"/>
      <c r="U57" s="303">
        <f>S57+T57</f>
        <v>9824.2</v>
      </c>
      <c r="V57" s="199"/>
      <c r="W57" s="303">
        <f>U57+V57</f>
        <v>9824.2</v>
      </c>
      <c r="X57" s="199"/>
      <c r="Y57" s="325">
        <f>W57+X57</f>
        <v>9824.2</v>
      </c>
      <c r="Z57" s="199"/>
      <c r="AA57" s="325">
        <f>Y57+Z57</f>
        <v>9824.2</v>
      </c>
      <c r="AB57" s="199"/>
      <c r="AC57" s="325">
        <f>AA57+AB57</f>
        <v>9824.2</v>
      </c>
    </row>
    <row r="58" spans="1:29" ht="12.75" customHeight="1" thickBot="1">
      <c r="A58" s="45"/>
      <c r="B58" s="46"/>
      <c r="C58" s="47">
        <v>6351</v>
      </c>
      <c r="D58" s="256"/>
      <c r="E58" s="113" t="s">
        <v>15</v>
      </c>
      <c r="F58" s="48"/>
      <c r="G58" s="311"/>
      <c r="H58" s="135"/>
      <c r="I58" s="303"/>
      <c r="J58" s="135">
        <v>1500</v>
      </c>
      <c r="K58" s="303">
        <f>I58+J58</f>
        <v>1500</v>
      </c>
      <c r="L58" s="135"/>
      <c r="M58" s="303">
        <f>K58+L58</f>
        <v>1500</v>
      </c>
      <c r="N58" s="135"/>
      <c r="O58" s="303">
        <f>M58+N58</f>
        <v>1500</v>
      </c>
      <c r="P58" s="135"/>
      <c r="Q58" s="303">
        <f>O58+P58</f>
        <v>1500</v>
      </c>
      <c r="R58" s="135"/>
      <c r="S58" s="303">
        <f>Q58+R58</f>
        <v>1500</v>
      </c>
      <c r="T58" s="135"/>
      <c r="U58" s="303">
        <f>S58+T58</f>
        <v>1500</v>
      </c>
      <c r="V58" s="135"/>
      <c r="W58" s="303">
        <f>U58+V58</f>
        <v>1500</v>
      </c>
      <c r="X58" s="135"/>
      <c r="Y58" s="325">
        <f>W58+X58</f>
        <v>1500</v>
      </c>
      <c r="Z58" s="135"/>
      <c r="AA58" s="325">
        <f>Y58+Z58</f>
        <v>1500</v>
      </c>
      <c r="AB58" s="135"/>
      <c r="AC58" s="325">
        <f>AA58+AB58</f>
        <v>1500</v>
      </c>
    </row>
    <row r="59" spans="1:29" ht="27" customHeight="1">
      <c r="A59" s="224">
        <v>8</v>
      </c>
      <c r="B59" s="39">
        <v>3123</v>
      </c>
      <c r="C59" s="49"/>
      <c r="D59" s="255"/>
      <c r="E59" s="372" t="s">
        <v>58</v>
      </c>
      <c r="F59" s="145"/>
      <c r="G59" s="307"/>
      <c r="H59" s="308"/>
      <c r="I59" s="309"/>
      <c r="J59" s="308"/>
      <c r="K59" s="309"/>
      <c r="L59" s="308"/>
      <c r="M59" s="309"/>
      <c r="N59" s="308"/>
      <c r="O59" s="309"/>
      <c r="P59" s="308"/>
      <c r="Q59" s="309"/>
      <c r="R59" s="308"/>
      <c r="S59" s="309"/>
      <c r="T59" s="308"/>
      <c r="U59" s="309"/>
      <c r="V59" s="308"/>
      <c r="W59" s="309"/>
      <c r="X59" s="308"/>
      <c r="Y59" s="389"/>
      <c r="Z59" s="308"/>
      <c r="AA59" s="389"/>
      <c r="AB59" s="308"/>
      <c r="AC59" s="389"/>
    </row>
    <row r="60" spans="1:29" ht="12.75" customHeight="1">
      <c r="A60" s="231"/>
      <c r="B60" s="133"/>
      <c r="C60" s="43">
        <v>5331</v>
      </c>
      <c r="D60" s="177" t="s">
        <v>78</v>
      </c>
      <c r="E60" s="292" t="s">
        <v>59</v>
      </c>
      <c r="F60" s="146"/>
      <c r="G60" s="310">
        <v>1500</v>
      </c>
      <c r="H60" s="103"/>
      <c r="I60" s="302">
        <f>G60+H60</f>
        <v>1500</v>
      </c>
      <c r="J60" s="103"/>
      <c r="K60" s="312">
        <f>I60+J60</f>
        <v>1500</v>
      </c>
      <c r="L60" s="103"/>
      <c r="M60" s="302">
        <f>K60+L60</f>
        <v>1500</v>
      </c>
      <c r="N60" s="103">
        <v>580</v>
      </c>
      <c r="O60" s="302">
        <f>M60+N60</f>
        <v>2080</v>
      </c>
      <c r="P60" s="103"/>
      <c r="Q60" s="302">
        <f>O60+P60</f>
        <v>2080</v>
      </c>
      <c r="R60" s="103"/>
      <c r="S60" s="302">
        <f>Q60+R60</f>
        <v>2080</v>
      </c>
      <c r="T60" s="103"/>
      <c r="U60" s="300">
        <f>S60+T60</f>
        <v>2080</v>
      </c>
      <c r="V60" s="103"/>
      <c r="W60" s="300">
        <f>U60+V60</f>
        <v>2080</v>
      </c>
      <c r="X60" s="103"/>
      <c r="Y60" s="322">
        <f aca="true" t="shared" si="0" ref="Y60:Y65">W60+X60</f>
        <v>2080</v>
      </c>
      <c r="Z60" s="103"/>
      <c r="AA60" s="322">
        <f aca="true" t="shared" si="1" ref="AA60:AA65">Y60+Z60</f>
        <v>2080</v>
      </c>
      <c r="AB60" s="103">
        <v>-18</v>
      </c>
      <c r="AC60" s="322">
        <f aca="true" t="shared" si="2" ref="AC60:AC65">AA60+AB60</f>
        <v>2062</v>
      </c>
    </row>
    <row r="61" spans="1:29" ht="12.75" customHeight="1">
      <c r="A61" s="231"/>
      <c r="B61" s="133"/>
      <c r="C61" s="43">
        <v>5331</v>
      </c>
      <c r="D61" s="177" t="s">
        <v>146</v>
      </c>
      <c r="E61" s="292" t="s">
        <v>144</v>
      </c>
      <c r="F61" s="146"/>
      <c r="G61" s="310"/>
      <c r="H61" s="103"/>
      <c r="I61" s="302"/>
      <c r="J61" s="103"/>
      <c r="K61" s="312"/>
      <c r="L61" s="103"/>
      <c r="M61" s="302"/>
      <c r="N61" s="103">
        <v>650</v>
      </c>
      <c r="O61" s="302">
        <f>M61+N61</f>
        <v>650</v>
      </c>
      <c r="P61" s="103"/>
      <c r="Q61" s="302">
        <f>O61+P61</f>
        <v>650</v>
      </c>
      <c r="R61" s="103"/>
      <c r="S61" s="302">
        <f>Q61+R61</f>
        <v>650</v>
      </c>
      <c r="T61" s="103"/>
      <c r="U61" s="300">
        <f>S61+T61</f>
        <v>650</v>
      </c>
      <c r="V61" s="103"/>
      <c r="W61" s="300">
        <f>U61+V61</f>
        <v>650</v>
      </c>
      <c r="X61" s="103"/>
      <c r="Y61" s="322">
        <f t="shared" si="0"/>
        <v>650</v>
      </c>
      <c r="Z61" s="103"/>
      <c r="AA61" s="322">
        <f t="shared" si="1"/>
        <v>650</v>
      </c>
      <c r="AB61" s="103">
        <v>18</v>
      </c>
      <c r="AC61" s="322">
        <f t="shared" si="2"/>
        <v>668</v>
      </c>
    </row>
    <row r="62" spans="1:29" ht="25.5" customHeight="1">
      <c r="A62" s="231"/>
      <c r="B62" s="133"/>
      <c r="C62" s="43">
        <v>6351</v>
      </c>
      <c r="D62" s="177" t="s">
        <v>125</v>
      </c>
      <c r="E62" s="401" t="s">
        <v>126</v>
      </c>
      <c r="F62" s="146"/>
      <c r="G62" s="311"/>
      <c r="H62" s="135"/>
      <c r="I62" s="303"/>
      <c r="J62" s="135"/>
      <c r="K62" s="303"/>
      <c r="L62" s="135"/>
      <c r="M62" s="303"/>
      <c r="N62" s="148">
        <v>500</v>
      </c>
      <c r="O62" s="300">
        <f>M62+N62</f>
        <v>500</v>
      </c>
      <c r="P62" s="148"/>
      <c r="Q62" s="300">
        <f>O62+P62</f>
        <v>500</v>
      </c>
      <c r="R62" s="148"/>
      <c r="S62" s="300">
        <f>Q62+R62</f>
        <v>500</v>
      </c>
      <c r="T62" s="148"/>
      <c r="U62" s="300">
        <f>S62+T62</f>
        <v>500</v>
      </c>
      <c r="V62" s="148"/>
      <c r="W62" s="300">
        <f>U62+V62</f>
        <v>500</v>
      </c>
      <c r="X62" s="148"/>
      <c r="Y62" s="386">
        <f t="shared" si="0"/>
        <v>500</v>
      </c>
      <c r="Z62" s="148"/>
      <c r="AA62" s="386">
        <f t="shared" si="1"/>
        <v>500</v>
      </c>
      <c r="AB62" s="148"/>
      <c r="AC62" s="386">
        <f t="shared" si="2"/>
        <v>500</v>
      </c>
    </row>
    <row r="63" spans="1:29" ht="15" customHeight="1">
      <c r="A63" s="227"/>
      <c r="B63" s="233"/>
      <c r="C63" s="141">
        <v>6351</v>
      </c>
      <c r="D63" s="257" t="s">
        <v>198</v>
      </c>
      <c r="E63" s="383" t="s">
        <v>194</v>
      </c>
      <c r="F63" s="234"/>
      <c r="G63" s="313"/>
      <c r="H63" s="230"/>
      <c r="I63" s="314"/>
      <c r="J63" s="230"/>
      <c r="K63" s="314"/>
      <c r="L63" s="230"/>
      <c r="M63" s="314"/>
      <c r="N63" s="155"/>
      <c r="O63" s="371"/>
      <c r="P63" s="155"/>
      <c r="Q63" s="371"/>
      <c r="R63" s="155"/>
      <c r="S63" s="371"/>
      <c r="T63" s="155"/>
      <c r="U63" s="371"/>
      <c r="V63" s="155"/>
      <c r="W63" s="371"/>
      <c r="X63" s="155">
        <v>130</v>
      </c>
      <c r="Y63" s="322">
        <f t="shared" si="0"/>
        <v>130</v>
      </c>
      <c r="Z63" s="155"/>
      <c r="AA63" s="322">
        <f t="shared" si="1"/>
        <v>130</v>
      </c>
      <c r="AB63" s="155"/>
      <c r="AC63" s="322">
        <f t="shared" si="2"/>
        <v>130</v>
      </c>
    </row>
    <row r="64" spans="1:29" ht="12.75" customHeight="1">
      <c r="A64" s="231"/>
      <c r="B64" s="133"/>
      <c r="C64" s="133">
        <v>5331</v>
      </c>
      <c r="D64" s="177"/>
      <c r="E64" s="182" t="s">
        <v>32</v>
      </c>
      <c r="F64" s="146"/>
      <c r="G64" s="311">
        <v>1500</v>
      </c>
      <c r="H64" s="135"/>
      <c r="I64" s="303">
        <f>G64+H64</f>
        <v>1500</v>
      </c>
      <c r="J64" s="135"/>
      <c r="K64" s="303">
        <f>I64+J64</f>
        <v>1500</v>
      </c>
      <c r="L64" s="135"/>
      <c r="M64" s="303">
        <f>K64+L64</f>
        <v>1500</v>
      </c>
      <c r="N64" s="135">
        <v>1230</v>
      </c>
      <c r="O64" s="303">
        <f>M64+N64</f>
        <v>2730</v>
      </c>
      <c r="P64" s="135"/>
      <c r="Q64" s="303">
        <f>O64+P64</f>
        <v>2730</v>
      </c>
      <c r="R64" s="135"/>
      <c r="S64" s="303">
        <f>Q64+R64</f>
        <v>2730</v>
      </c>
      <c r="T64" s="135"/>
      <c r="U64" s="303">
        <f>S64+T64</f>
        <v>2730</v>
      </c>
      <c r="V64" s="135"/>
      <c r="W64" s="303">
        <f>U64+V64</f>
        <v>2730</v>
      </c>
      <c r="X64" s="135"/>
      <c r="Y64" s="325">
        <f t="shared" si="0"/>
        <v>2730</v>
      </c>
      <c r="Z64" s="135"/>
      <c r="AA64" s="325">
        <f t="shared" si="1"/>
        <v>2730</v>
      </c>
      <c r="AB64" s="135">
        <v>0</v>
      </c>
      <c r="AC64" s="325">
        <f t="shared" si="2"/>
        <v>2730</v>
      </c>
    </row>
    <row r="65" spans="1:29" ht="15" customHeight="1" thickBot="1">
      <c r="A65" s="232"/>
      <c r="B65" s="47"/>
      <c r="C65" s="47">
        <v>6351</v>
      </c>
      <c r="D65" s="256"/>
      <c r="E65" s="403" t="s">
        <v>15</v>
      </c>
      <c r="F65" s="147"/>
      <c r="G65" s="315"/>
      <c r="H65" s="131"/>
      <c r="I65" s="303"/>
      <c r="J65" s="196"/>
      <c r="K65" s="303"/>
      <c r="L65" s="196"/>
      <c r="M65" s="303"/>
      <c r="N65" s="196">
        <v>500</v>
      </c>
      <c r="O65" s="303">
        <f>M65+N65</f>
        <v>500</v>
      </c>
      <c r="P65" s="196"/>
      <c r="Q65" s="303">
        <f>O65+P65</f>
        <v>500</v>
      </c>
      <c r="R65" s="196"/>
      <c r="S65" s="303">
        <f>Q65+R65</f>
        <v>500</v>
      </c>
      <c r="T65" s="196"/>
      <c r="U65" s="303">
        <f>S65+T65</f>
        <v>500</v>
      </c>
      <c r="V65" s="196"/>
      <c r="W65" s="303">
        <f>U65+V65</f>
        <v>500</v>
      </c>
      <c r="X65" s="196">
        <v>130</v>
      </c>
      <c r="Y65" s="325">
        <f t="shared" si="0"/>
        <v>630</v>
      </c>
      <c r="Z65" s="196"/>
      <c r="AA65" s="325">
        <f t="shared" si="1"/>
        <v>630</v>
      </c>
      <c r="AB65" s="196"/>
      <c r="AC65" s="325">
        <f t="shared" si="2"/>
        <v>630</v>
      </c>
    </row>
    <row r="66" spans="1:29" ht="25.5" customHeight="1">
      <c r="A66" s="197">
        <v>12</v>
      </c>
      <c r="B66" s="72">
        <v>3122</v>
      </c>
      <c r="C66" s="49"/>
      <c r="D66" s="255"/>
      <c r="E66" s="192" t="s">
        <v>90</v>
      </c>
      <c r="F66" s="156"/>
      <c r="G66" s="316"/>
      <c r="H66" s="317"/>
      <c r="I66" s="318"/>
      <c r="J66" s="319"/>
      <c r="K66" s="320"/>
      <c r="L66" s="319"/>
      <c r="M66" s="320"/>
      <c r="N66" s="319"/>
      <c r="O66" s="320"/>
      <c r="P66" s="319"/>
      <c r="Q66" s="320"/>
      <c r="R66" s="319"/>
      <c r="S66" s="320"/>
      <c r="T66" s="319"/>
      <c r="U66" s="320"/>
      <c r="V66" s="319"/>
      <c r="W66" s="320"/>
      <c r="X66" s="319"/>
      <c r="Y66" s="390"/>
      <c r="Z66" s="319"/>
      <c r="AA66" s="390"/>
      <c r="AB66" s="319"/>
      <c r="AC66" s="390"/>
    </row>
    <row r="67" spans="1:29" ht="16.5" customHeight="1">
      <c r="A67" s="151"/>
      <c r="B67" s="152"/>
      <c r="C67" s="43">
        <v>6351</v>
      </c>
      <c r="D67" s="193" t="s">
        <v>91</v>
      </c>
      <c r="E67" s="194" t="s">
        <v>92</v>
      </c>
      <c r="F67" s="262"/>
      <c r="G67" s="321"/>
      <c r="H67" s="155"/>
      <c r="I67" s="302"/>
      <c r="J67" s="195"/>
      <c r="K67" s="322">
        <f>I67+J67</f>
        <v>0</v>
      </c>
      <c r="L67" s="211">
        <v>110</v>
      </c>
      <c r="M67" s="302">
        <f>K67+L67</f>
        <v>110</v>
      </c>
      <c r="N67" s="211"/>
      <c r="O67" s="302">
        <f>M67+N67</f>
        <v>110</v>
      </c>
      <c r="P67" s="211"/>
      <c r="Q67" s="302">
        <f>O67+P67</f>
        <v>110</v>
      </c>
      <c r="R67" s="211"/>
      <c r="S67" s="302">
        <f>Q67+R67</f>
        <v>110</v>
      </c>
      <c r="T67" s="211"/>
      <c r="U67" s="300">
        <f>S67+T67</f>
        <v>110</v>
      </c>
      <c r="V67" s="211"/>
      <c r="W67" s="300">
        <f>U67+V67</f>
        <v>110</v>
      </c>
      <c r="X67" s="211"/>
      <c r="Y67" s="322">
        <f>W67+X67</f>
        <v>110</v>
      </c>
      <c r="Z67" s="211"/>
      <c r="AA67" s="322">
        <f>Y67+Z67</f>
        <v>110</v>
      </c>
      <c r="AB67" s="211"/>
      <c r="AC67" s="322">
        <f>AA67+AB67</f>
        <v>110</v>
      </c>
    </row>
    <row r="68" spans="1:29" ht="15" customHeight="1" thickBot="1">
      <c r="A68" s="45"/>
      <c r="B68" s="46"/>
      <c r="C68" s="47">
        <v>6351</v>
      </c>
      <c r="D68" s="256"/>
      <c r="E68" s="404" t="s">
        <v>15</v>
      </c>
      <c r="F68" s="147"/>
      <c r="G68" s="315"/>
      <c r="H68" s="131"/>
      <c r="I68" s="303"/>
      <c r="J68" s="196"/>
      <c r="K68" s="303">
        <f>I68+J68</f>
        <v>0</v>
      </c>
      <c r="L68" s="196">
        <v>110</v>
      </c>
      <c r="M68" s="303">
        <f>K68+L68</f>
        <v>110</v>
      </c>
      <c r="N68" s="196"/>
      <c r="O68" s="303">
        <f>M68+N68</f>
        <v>110</v>
      </c>
      <c r="P68" s="196"/>
      <c r="Q68" s="303">
        <f>O68+P68</f>
        <v>110</v>
      </c>
      <c r="R68" s="196"/>
      <c r="S68" s="303">
        <f>Q68+R68</f>
        <v>110</v>
      </c>
      <c r="T68" s="196"/>
      <c r="U68" s="303">
        <f>S68+T68</f>
        <v>110</v>
      </c>
      <c r="V68" s="196"/>
      <c r="W68" s="303">
        <f>U68+V68</f>
        <v>110</v>
      </c>
      <c r="X68" s="196"/>
      <c r="Y68" s="325">
        <f>W68+X68</f>
        <v>110</v>
      </c>
      <c r="Z68" s="196"/>
      <c r="AA68" s="325">
        <f>Y68+Z68</f>
        <v>110</v>
      </c>
      <c r="AB68" s="196"/>
      <c r="AC68" s="325">
        <f>AA68+AB68</f>
        <v>110</v>
      </c>
    </row>
    <row r="69" spans="1:29" ht="25.5" customHeight="1">
      <c r="A69" s="54">
        <v>18</v>
      </c>
      <c r="B69" s="153">
        <v>3123</v>
      </c>
      <c r="C69" s="39"/>
      <c r="D69" s="255"/>
      <c r="E69" s="405" t="s">
        <v>38</v>
      </c>
      <c r="F69" s="209" t="s">
        <v>107</v>
      </c>
      <c r="G69" s="316"/>
      <c r="H69" s="317"/>
      <c r="I69" s="318"/>
      <c r="J69" s="319"/>
      <c r="K69" s="320"/>
      <c r="L69" s="319"/>
      <c r="M69" s="320"/>
      <c r="N69" s="319"/>
      <c r="O69" s="320"/>
      <c r="P69" s="319"/>
      <c r="Q69" s="320"/>
      <c r="R69" s="319"/>
      <c r="S69" s="320"/>
      <c r="T69" s="319"/>
      <c r="U69" s="320"/>
      <c r="V69" s="319"/>
      <c r="W69" s="320"/>
      <c r="X69" s="319"/>
      <c r="Y69" s="390"/>
      <c r="Z69" s="319"/>
      <c r="AA69" s="390"/>
      <c r="AB69" s="319"/>
      <c r="AC69" s="390"/>
    </row>
    <row r="70" spans="1:29" ht="17.25" customHeight="1">
      <c r="A70" s="151"/>
      <c r="B70" s="152"/>
      <c r="C70" s="43">
        <v>6351</v>
      </c>
      <c r="D70" s="177" t="s">
        <v>47</v>
      </c>
      <c r="E70" s="292" t="s">
        <v>108</v>
      </c>
      <c r="F70" s="154" t="s">
        <v>86</v>
      </c>
      <c r="G70" s="321"/>
      <c r="H70" s="155">
        <v>1815.7</v>
      </c>
      <c r="I70" s="302">
        <f>G70+H70</f>
        <v>1815.7</v>
      </c>
      <c r="J70" s="195"/>
      <c r="K70" s="322">
        <f>I70+J70</f>
        <v>1815.7</v>
      </c>
      <c r="L70" s="195"/>
      <c r="M70" s="302">
        <f>K70+L70</f>
        <v>1815.7</v>
      </c>
      <c r="N70" s="195"/>
      <c r="O70" s="302">
        <f>M70+N70</f>
        <v>1815.7</v>
      </c>
      <c r="P70" s="195"/>
      <c r="Q70" s="302">
        <f>O70+P70</f>
        <v>1815.7</v>
      </c>
      <c r="R70" s="195"/>
      <c r="S70" s="302">
        <f>Q70+R70</f>
        <v>1815.7</v>
      </c>
      <c r="T70" s="195"/>
      <c r="U70" s="300">
        <f>S70+T70</f>
        <v>1815.7</v>
      </c>
      <c r="V70" s="195"/>
      <c r="W70" s="300">
        <f>U70+V70</f>
        <v>1815.7</v>
      </c>
      <c r="X70" s="195"/>
      <c r="Y70" s="322">
        <f>W70+X70</f>
        <v>1815.7</v>
      </c>
      <c r="Z70" s="195"/>
      <c r="AA70" s="322">
        <f>Y70+Z70</f>
        <v>1815.7</v>
      </c>
      <c r="AB70" s="195"/>
      <c r="AC70" s="322">
        <f>AA70+AB70</f>
        <v>1815.7</v>
      </c>
    </row>
    <row r="71" spans="1:29" ht="12.75" customHeight="1">
      <c r="A71" s="41"/>
      <c r="B71" s="42"/>
      <c r="C71" s="43">
        <v>6351</v>
      </c>
      <c r="D71" s="177" t="s">
        <v>47</v>
      </c>
      <c r="E71" s="292" t="s">
        <v>39</v>
      </c>
      <c r="F71" s="130"/>
      <c r="G71" s="310">
        <v>3000</v>
      </c>
      <c r="H71" s="323"/>
      <c r="I71" s="302">
        <f>G71+H71</f>
        <v>3000</v>
      </c>
      <c r="J71" s="148"/>
      <c r="K71" s="302">
        <f>I71+J71</f>
        <v>3000</v>
      </c>
      <c r="L71" s="148"/>
      <c r="M71" s="302">
        <f>K71+L71</f>
        <v>3000</v>
      </c>
      <c r="N71" s="148">
        <v>2200</v>
      </c>
      <c r="O71" s="302">
        <f>M71+N71</f>
        <v>5200</v>
      </c>
      <c r="P71" s="148"/>
      <c r="Q71" s="302">
        <f>O71+P71</f>
        <v>5200</v>
      </c>
      <c r="R71" s="148"/>
      <c r="S71" s="302">
        <f>Q71+R71</f>
        <v>5200</v>
      </c>
      <c r="T71" s="148"/>
      <c r="U71" s="300">
        <f>S71+T71</f>
        <v>5200</v>
      </c>
      <c r="V71" s="148"/>
      <c r="W71" s="300">
        <f>U71+V71</f>
        <v>5200</v>
      </c>
      <c r="X71" s="148"/>
      <c r="Y71" s="322">
        <f>W71+X71</f>
        <v>5200</v>
      </c>
      <c r="Z71" s="148"/>
      <c r="AA71" s="322">
        <f>Y71+Z71</f>
        <v>5200</v>
      </c>
      <c r="AB71" s="148"/>
      <c r="AC71" s="322">
        <f>AA71+AB71</f>
        <v>5200</v>
      </c>
    </row>
    <row r="72" spans="1:29" ht="15" customHeight="1" thickBot="1">
      <c r="A72" s="45"/>
      <c r="B72" s="46"/>
      <c r="C72" s="47">
        <v>6351</v>
      </c>
      <c r="D72" s="256"/>
      <c r="E72" s="403" t="s">
        <v>15</v>
      </c>
      <c r="F72" s="48"/>
      <c r="G72" s="315">
        <v>3000</v>
      </c>
      <c r="H72" s="131">
        <v>1815.7</v>
      </c>
      <c r="I72" s="303">
        <f>G72+H72</f>
        <v>4815.7</v>
      </c>
      <c r="J72" s="131"/>
      <c r="K72" s="303">
        <f>I72+J72</f>
        <v>4815.7</v>
      </c>
      <c r="L72" s="131"/>
      <c r="M72" s="303">
        <f>K72+L72</f>
        <v>4815.7</v>
      </c>
      <c r="N72" s="131">
        <v>2200</v>
      </c>
      <c r="O72" s="303">
        <f>M72+N72</f>
        <v>7015.7</v>
      </c>
      <c r="P72" s="131"/>
      <c r="Q72" s="303">
        <f>O72+P72</f>
        <v>7015.7</v>
      </c>
      <c r="R72" s="131"/>
      <c r="S72" s="303">
        <f>Q72+R72</f>
        <v>7015.7</v>
      </c>
      <c r="T72" s="131"/>
      <c r="U72" s="303">
        <f>S72+T72</f>
        <v>7015.7</v>
      </c>
      <c r="V72" s="131"/>
      <c r="W72" s="303">
        <f>U72+V72</f>
        <v>7015.7</v>
      </c>
      <c r="X72" s="131"/>
      <c r="Y72" s="325">
        <f>W72+X72</f>
        <v>7015.7</v>
      </c>
      <c r="Z72" s="131"/>
      <c r="AA72" s="325">
        <f>Y72+Z72</f>
        <v>7015.7</v>
      </c>
      <c r="AB72" s="131"/>
      <c r="AC72" s="325">
        <f>AA72+AB72</f>
        <v>7015.7</v>
      </c>
    </row>
    <row r="73" spans="1:29" ht="25.5" customHeight="1">
      <c r="A73" s="197">
        <v>32</v>
      </c>
      <c r="B73" s="72">
        <v>3147</v>
      </c>
      <c r="C73" s="49"/>
      <c r="D73" s="255"/>
      <c r="E73" s="192" t="s">
        <v>131</v>
      </c>
      <c r="F73" s="156"/>
      <c r="G73" s="316"/>
      <c r="H73" s="317"/>
      <c r="I73" s="318"/>
      <c r="J73" s="319"/>
      <c r="K73" s="320"/>
      <c r="L73" s="319"/>
      <c r="M73" s="320"/>
      <c r="N73" s="319"/>
      <c r="O73" s="320"/>
      <c r="P73" s="319"/>
      <c r="Q73" s="320"/>
      <c r="R73" s="319"/>
      <c r="S73" s="320"/>
      <c r="T73" s="319"/>
      <c r="U73" s="320"/>
      <c r="V73" s="319"/>
      <c r="W73" s="320"/>
      <c r="X73" s="319"/>
      <c r="Y73" s="390"/>
      <c r="Z73" s="319"/>
      <c r="AA73" s="390"/>
      <c r="AB73" s="319"/>
      <c r="AC73" s="390"/>
    </row>
    <row r="74" spans="1:29" ht="16.5" customHeight="1">
      <c r="A74" s="151"/>
      <c r="B74" s="152"/>
      <c r="C74" s="43">
        <v>6351</v>
      </c>
      <c r="D74" s="193" t="s">
        <v>147</v>
      </c>
      <c r="E74" s="194" t="s">
        <v>127</v>
      </c>
      <c r="F74" s="262"/>
      <c r="G74" s="321"/>
      <c r="H74" s="155"/>
      <c r="I74" s="302"/>
      <c r="J74" s="195"/>
      <c r="K74" s="322"/>
      <c r="L74" s="211"/>
      <c r="M74" s="302"/>
      <c r="N74" s="211">
        <v>1300</v>
      </c>
      <c r="O74" s="302">
        <f>M74+N74</f>
        <v>1300</v>
      </c>
      <c r="P74" s="211"/>
      <c r="Q74" s="302">
        <f>O74+P74</f>
        <v>1300</v>
      </c>
      <c r="R74" s="211"/>
      <c r="S74" s="302">
        <f>Q74+R74</f>
        <v>1300</v>
      </c>
      <c r="T74" s="211"/>
      <c r="U74" s="300">
        <f>S74+T74</f>
        <v>1300</v>
      </c>
      <c r="V74" s="211"/>
      <c r="W74" s="300">
        <f>U74+V74</f>
        <v>1300</v>
      </c>
      <c r="X74" s="211"/>
      <c r="Y74" s="322">
        <f>W74+X74</f>
        <v>1300</v>
      </c>
      <c r="Z74" s="211"/>
      <c r="AA74" s="322">
        <f>Y74+Z74</f>
        <v>1300</v>
      </c>
      <c r="AB74" s="211"/>
      <c r="AC74" s="322">
        <f>AA74+AB74</f>
        <v>1300</v>
      </c>
    </row>
    <row r="75" spans="1:29" ht="15" customHeight="1" thickBot="1">
      <c r="A75" s="45"/>
      <c r="B75" s="46"/>
      <c r="C75" s="47">
        <v>6351</v>
      </c>
      <c r="D75" s="256"/>
      <c r="E75" s="404" t="s">
        <v>15</v>
      </c>
      <c r="F75" s="147"/>
      <c r="G75" s="315"/>
      <c r="H75" s="131"/>
      <c r="I75" s="303"/>
      <c r="J75" s="196"/>
      <c r="K75" s="303"/>
      <c r="L75" s="196"/>
      <c r="M75" s="303"/>
      <c r="N75" s="196">
        <v>1300</v>
      </c>
      <c r="O75" s="303">
        <f>M75+N75</f>
        <v>1300</v>
      </c>
      <c r="P75" s="196"/>
      <c r="Q75" s="303">
        <f>O75+P75</f>
        <v>1300</v>
      </c>
      <c r="R75" s="196"/>
      <c r="S75" s="303">
        <f>Q75+R75</f>
        <v>1300</v>
      </c>
      <c r="T75" s="196"/>
      <c r="U75" s="303">
        <f>S75+T75</f>
        <v>1300</v>
      </c>
      <c r="V75" s="196"/>
      <c r="W75" s="303">
        <f>U75+V75</f>
        <v>1300</v>
      </c>
      <c r="X75" s="196"/>
      <c r="Y75" s="325">
        <f>W75+X75</f>
        <v>1300</v>
      </c>
      <c r="Z75" s="196"/>
      <c r="AA75" s="325">
        <f>Y75+Z75</f>
        <v>1300</v>
      </c>
      <c r="AB75" s="196"/>
      <c r="AC75" s="325">
        <f>AA75+AB75</f>
        <v>1300</v>
      </c>
    </row>
    <row r="76" spans="1:29" ht="17.25" customHeight="1">
      <c r="A76" s="37">
        <v>38</v>
      </c>
      <c r="B76" s="38">
        <v>3121</v>
      </c>
      <c r="C76" s="39"/>
      <c r="D76" s="255"/>
      <c r="E76" s="405" t="s">
        <v>51</v>
      </c>
      <c r="F76" s="40"/>
      <c r="G76" s="307"/>
      <c r="H76" s="308"/>
      <c r="I76" s="309"/>
      <c r="J76" s="308"/>
      <c r="K76" s="309"/>
      <c r="L76" s="308"/>
      <c r="M76" s="309"/>
      <c r="N76" s="308"/>
      <c r="O76" s="309"/>
      <c r="P76" s="308"/>
      <c r="Q76" s="309"/>
      <c r="R76" s="308"/>
      <c r="S76" s="309"/>
      <c r="T76" s="308"/>
      <c r="U76" s="309"/>
      <c r="V76" s="308"/>
      <c r="W76" s="309"/>
      <c r="X76" s="308"/>
      <c r="Y76" s="389"/>
      <c r="Z76" s="308"/>
      <c r="AA76" s="389"/>
      <c r="AB76" s="308"/>
      <c r="AC76" s="389"/>
    </row>
    <row r="77" spans="1:29" ht="12.75" customHeight="1">
      <c r="A77" s="41"/>
      <c r="B77" s="42"/>
      <c r="C77" s="43">
        <v>5331</v>
      </c>
      <c r="D77" s="177" t="s">
        <v>76</v>
      </c>
      <c r="E77" s="292" t="s">
        <v>49</v>
      </c>
      <c r="F77" s="44"/>
      <c r="G77" s="310">
        <v>800</v>
      </c>
      <c r="H77" s="103"/>
      <c r="I77" s="302">
        <f>G77+H77</f>
        <v>800</v>
      </c>
      <c r="J77" s="103"/>
      <c r="K77" s="302">
        <f>I77+J77</f>
        <v>800</v>
      </c>
      <c r="L77" s="103"/>
      <c r="M77" s="302">
        <f>K77+L77</f>
        <v>800</v>
      </c>
      <c r="N77" s="103"/>
      <c r="O77" s="302">
        <f>M77+N77</f>
        <v>800</v>
      </c>
      <c r="P77" s="103"/>
      <c r="Q77" s="302">
        <f>O77+P77</f>
        <v>800</v>
      </c>
      <c r="R77" s="103"/>
      <c r="S77" s="302">
        <f>Q77+R77</f>
        <v>800</v>
      </c>
      <c r="T77" s="103"/>
      <c r="U77" s="300">
        <f>S77+T77</f>
        <v>800</v>
      </c>
      <c r="V77" s="103"/>
      <c r="W77" s="300">
        <f>U77+V77</f>
        <v>800</v>
      </c>
      <c r="X77" s="103"/>
      <c r="Y77" s="322">
        <f aca="true" t="shared" si="3" ref="Y77:Y82">W77+X77</f>
        <v>800</v>
      </c>
      <c r="Z77" s="103"/>
      <c r="AA77" s="322">
        <f aca="true" t="shared" si="4" ref="AA77:AA82">Y77+Z77</f>
        <v>800</v>
      </c>
      <c r="AB77" s="103"/>
      <c r="AC77" s="322">
        <f aca="true" t="shared" si="5" ref="AC77:AC82">AA77+AB77</f>
        <v>800</v>
      </c>
    </row>
    <row r="78" spans="1:29" ht="12.75" customHeight="1">
      <c r="A78" s="41"/>
      <c r="B78" s="42"/>
      <c r="C78" s="43">
        <v>5331</v>
      </c>
      <c r="D78" s="177" t="s">
        <v>77</v>
      </c>
      <c r="E78" s="292" t="s">
        <v>50</v>
      </c>
      <c r="F78" s="44"/>
      <c r="G78" s="310">
        <v>150</v>
      </c>
      <c r="H78" s="103"/>
      <c r="I78" s="302">
        <f>G78+H78</f>
        <v>150</v>
      </c>
      <c r="J78" s="103"/>
      <c r="K78" s="302">
        <f>I78+J78</f>
        <v>150</v>
      </c>
      <c r="L78" s="103"/>
      <c r="M78" s="302">
        <f>K78+L78</f>
        <v>150</v>
      </c>
      <c r="N78" s="103"/>
      <c r="O78" s="302">
        <f>M78+N78</f>
        <v>150</v>
      </c>
      <c r="P78" s="103"/>
      <c r="Q78" s="302">
        <f>O78+P78</f>
        <v>150</v>
      </c>
      <c r="R78" s="103"/>
      <c r="S78" s="302">
        <f>Q78+R78</f>
        <v>150</v>
      </c>
      <c r="T78" s="103"/>
      <c r="U78" s="300">
        <f>S78+T78</f>
        <v>150</v>
      </c>
      <c r="V78" s="103"/>
      <c r="W78" s="300">
        <f>U78+V78</f>
        <v>150</v>
      </c>
      <c r="X78" s="103"/>
      <c r="Y78" s="322">
        <f t="shared" si="3"/>
        <v>150</v>
      </c>
      <c r="Z78" s="103"/>
      <c r="AA78" s="322">
        <f t="shared" si="4"/>
        <v>150</v>
      </c>
      <c r="AB78" s="103"/>
      <c r="AC78" s="322">
        <f t="shared" si="5"/>
        <v>150</v>
      </c>
    </row>
    <row r="79" spans="1:29" ht="12.75" customHeight="1">
      <c r="A79" s="41"/>
      <c r="B79" s="42"/>
      <c r="C79" s="172">
        <v>6351</v>
      </c>
      <c r="D79" s="177" t="s">
        <v>79</v>
      </c>
      <c r="E79" s="292" t="s">
        <v>192</v>
      </c>
      <c r="F79" s="44"/>
      <c r="G79" s="310">
        <v>1100</v>
      </c>
      <c r="H79" s="135"/>
      <c r="I79" s="302">
        <f>G79+H79</f>
        <v>1100</v>
      </c>
      <c r="J79" s="135"/>
      <c r="K79" s="302">
        <f>I79+J79</f>
        <v>1100</v>
      </c>
      <c r="L79" s="135"/>
      <c r="M79" s="302">
        <f>K79+L79</f>
        <v>1100</v>
      </c>
      <c r="N79" s="135"/>
      <c r="O79" s="302">
        <f>M79+N79</f>
        <v>1100</v>
      </c>
      <c r="P79" s="135"/>
      <c r="Q79" s="302">
        <f>O79+P79</f>
        <v>1100</v>
      </c>
      <c r="R79" s="135"/>
      <c r="S79" s="302">
        <f>Q79+R79</f>
        <v>1100</v>
      </c>
      <c r="T79" s="135"/>
      <c r="U79" s="300">
        <f>S79+T79</f>
        <v>1100</v>
      </c>
      <c r="V79" s="135"/>
      <c r="W79" s="300">
        <f>U79+V79</f>
        <v>1100</v>
      </c>
      <c r="X79" s="103">
        <v>-24</v>
      </c>
      <c r="Y79" s="322">
        <f t="shared" si="3"/>
        <v>1076</v>
      </c>
      <c r="Z79" s="103"/>
      <c r="AA79" s="322">
        <f t="shared" si="4"/>
        <v>1076</v>
      </c>
      <c r="AB79" s="103"/>
      <c r="AC79" s="322">
        <f t="shared" si="5"/>
        <v>1076</v>
      </c>
    </row>
    <row r="80" spans="1:29" ht="12.75" customHeight="1">
      <c r="A80" s="41"/>
      <c r="B80" s="42"/>
      <c r="C80" s="172">
        <v>5331</v>
      </c>
      <c r="D80" s="177" t="s">
        <v>79</v>
      </c>
      <c r="E80" s="292" t="s">
        <v>192</v>
      </c>
      <c r="F80" s="44"/>
      <c r="G80" s="310"/>
      <c r="H80" s="135"/>
      <c r="I80" s="302"/>
      <c r="J80" s="135"/>
      <c r="K80" s="302"/>
      <c r="L80" s="135"/>
      <c r="M80" s="302"/>
      <c r="N80" s="135"/>
      <c r="O80" s="302"/>
      <c r="P80" s="135"/>
      <c r="Q80" s="302"/>
      <c r="R80" s="135"/>
      <c r="S80" s="302"/>
      <c r="T80" s="135"/>
      <c r="U80" s="302"/>
      <c r="V80" s="135"/>
      <c r="W80" s="302"/>
      <c r="X80" s="103">
        <v>24</v>
      </c>
      <c r="Y80" s="322">
        <f t="shared" si="3"/>
        <v>24</v>
      </c>
      <c r="Z80" s="103"/>
      <c r="AA80" s="322">
        <f t="shared" si="4"/>
        <v>24</v>
      </c>
      <c r="AB80" s="103"/>
      <c r="AC80" s="322">
        <f t="shared" si="5"/>
        <v>24</v>
      </c>
    </row>
    <row r="81" spans="1:29" ht="12.75" customHeight="1">
      <c r="A81" s="41"/>
      <c r="B81" s="42"/>
      <c r="C81" s="180">
        <v>5331</v>
      </c>
      <c r="D81" s="177"/>
      <c r="E81" s="182" t="s">
        <v>32</v>
      </c>
      <c r="F81" s="44"/>
      <c r="G81" s="311">
        <v>950</v>
      </c>
      <c r="H81" s="135"/>
      <c r="I81" s="303">
        <f>G81+H81</f>
        <v>950</v>
      </c>
      <c r="J81" s="135"/>
      <c r="K81" s="303">
        <f>I81+J81</f>
        <v>950</v>
      </c>
      <c r="L81" s="135"/>
      <c r="M81" s="303">
        <f>K81+L81</f>
        <v>950</v>
      </c>
      <c r="N81" s="135"/>
      <c r="O81" s="303">
        <f>M81+N81</f>
        <v>950</v>
      </c>
      <c r="P81" s="135"/>
      <c r="Q81" s="303">
        <f>O81+P81</f>
        <v>950</v>
      </c>
      <c r="R81" s="135"/>
      <c r="S81" s="303">
        <f>Q81+R81</f>
        <v>950</v>
      </c>
      <c r="T81" s="135"/>
      <c r="U81" s="303">
        <f>S81+T81</f>
        <v>950</v>
      </c>
      <c r="V81" s="135"/>
      <c r="W81" s="303">
        <f>U81+V81</f>
        <v>950</v>
      </c>
      <c r="X81" s="135">
        <v>24</v>
      </c>
      <c r="Y81" s="325">
        <f t="shared" si="3"/>
        <v>974</v>
      </c>
      <c r="Z81" s="135"/>
      <c r="AA81" s="325">
        <f t="shared" si="4"/>
        <v>974</v>
      </c>
      <c r="AB81" s="135"/>
      <c r="AC81" s="325">
        <f t="shared" si="5"/>
        <v>974</v>
      </c>
    </row>
    <row r="82" spans="1:29" ht="12.75" customHeight="1" thickBot="1">
      <c r="A82" s="50"/>
      <c r="B82" s="51"/>
      <c r="C82" s="52">
        <v>6351</v>
      </c>
      <c r="D82" s="258"/>
      <c r="E82" s="385" t="s">
        <v>15</v>
      </c>
      <c r="F82" s="53"/>
      <c r="G82" s="324">
        <v>1100</v>
      </c>
      <c r="H82" s="149"/>
      <c r="I82" s="314">
        <f>G82+H82</f>
        <v>1100</v>
      </c>
      <c r="J82" s="149"/>
      <c r="K82" s="303">
        <f>I82+J82</f>
        <v>1100</v>
      </c>
      <c r="L82" s="149"/>
      <c r="M82" s="303">
        <f>K82+L82</f>
        <v>1100</v>
      </c>
      <c r="N82" s="149"/>
      <c r="O82" s="303">
        <f>M82+N82</f>
        <v>1100</v>
      </c>
      <c r="P82" s="149"/>
      <c r="Q82" s="303">
        <f>O82+P82</f>
        <v>1100</v>
      </c>
      <c r="R82" s="149"/>
      <c r="S82" s="303">
        <f>Q82+R82</f>
        <v>1100</v>
      </c>
      <c r="T82" s="149"/>
      <c r="U82" s="303">
        <f>S82+T82</f>
        <v>1100</v>
      </c>
      <c r="V82" s="149"/>
      <c r="W82" s="303">
        <f>U82+V82</f>
        <v>1100</v>
      </c>
      <c r="X82" s="149">
        <v>-24</v>
      </c>
      <c r="Y82" s="325">
        <f t="shared" si="3"/>
        <v>1076</v>
      </c>
      <c r="Z82" s="149"/>
      <c r="AA82" s="325">
        <f t="shared" si="4"/>
        <v>1076</v>
      </c>
      <c r="AB82" s="149"/>
      <c r="AC82" s="325">
        <f t="shared" si="5"/>
        <v>1076</v>
      </c>
    </row>
    <row r="83" spans="1:29" ht="24" customHeight="1">
      <c r="A83" s="37">
        <v>39</v>
      </c>
      <c r="B83" s="38">
        <v>3121</v>
      </c>
      <c r="C83" s="39"/>
      <c r="D83" s="255"/>
      <c r="E83" s="405" t="s">
        <v>236</v>
      </c>
      <c r="F83" s="40"/>
      <c r="G83" s="307"/>
      <c r="H83" s="308"/>
      <c r="I83" s="309"/>
      <c r="J83" s="308"/>
      <c r="K83" s="309"/>
      <c r="L83" s="308"/>
      <c r="M83" s="309"/>
      <c r="N83" s="308"/>
      <c r="O83" s="309"/>
      <c r="P83" s="308"/>
      <c r="Q83" s="309"/>
      <c r="R83" s="308"/>
      <c r="S83" s="309"/>
      <c r="T83" s="308"/>
      <c r="U83" s="309"/>
      <c r="V83" s="308"/>
      <c r="W83" s="309"/>
      <c r="X83" s="308"/>
      <c r="Y83" s="389"/>
      <c r="Z83" s="308"/>
      <c r="AA83" s="389"/>
      <c r="AB83" s="308"/>
      <c r="AC83" s="389"/>
    </row>
    <row r="84" spans="1:29" ht="12.75" customHeight="1">
      <c r="A84" s="41"/>
      <c r="B84" s="42"/>
      <c r="C84" s="43">
        <v>6351</v>
      </c>
      <c r="D84" s="177" t="s">
        <v>40</v>
      </c>
      <c r="E84" s="292" t="s">
        <v>41</v>
      </c>
      <c r="F84" s="44"/>
      <c r="G84" s="310">
        <v>2300</v>
      </c>
      <c r="H84" s="103"/>
      <c r="I84" s="302">
        <f>G84+H84</f>
        <v>2300</v>
      </c>
      <c r="J84" s="103"/>
      <c r="K84" s="302">
        <f>I84+J84</f>
        <v>2300</v>
      </c>
      <c r="L84" s="103"/>
      <c r="M84" s="302">
        <f>K84+L84</f>
        <v>2300</v>
      </c>
      <c r="N84" s="103"/>
      <c r="O84" s="302">
        <f>M84+N84</f>
        <v>2300</v>
      </c>
      <c r="P84" s="103"/>
      <c r="Q84" s="302">
        <f>O84+P84</f>
        <v>2300</v>
      </c>
      <c r="R84" s="103"/>
      <c r="S84" s="302">
        <f>Q84+R84</f>
        <v>2300</v>
      </c>
      <c r="T84" s="103"/>
      <c r="U84" s="300">
        <f>S84+T84</f>
        <v>2300</v>
      </c>
      <c r="V84" s="103"/>
      <c r="W84" s="300">
        <f>U84+V84</f>
        <v>2300</v>
      </c>
      <c r="X84" s="103"/>
      <c r="Y84" s="322">
        <f>W84+X84</f>
        <v>2300</v>
      </c>
      <c r="Z84" s="103"/>
      <c r="AA84" s="322">
        <f>Y84+Z84</f>
        <v>2300</v>
      </c>
      <c r="AB84" s="103"/>
      <c r="AC84" s="322">
        <f>AA84+AB84</f>
        <v>2300</v>
      </c>
    </row>
    <row r="85" spans="1:29" ht="12.75" customHeight="1" thickBot="1">
      <c r="A85" s="45"/>
      <c r="B85" s="46"/>
      <c r="C85" s="47">
        <v>6351</v>
      </c>
      <c r="D85" s="256"/>
      <c r="E85" s="403" t="s">
        <v>15</v>
      </c>
      <c r="F85" s="48"/>
      <c r="G85" s="315">
        <v>2300</v>
      </c>
      <c r="H85" s="131"/>
      <c r="I85" s="303">
        <f>G85+H85</f>
        <v>2300</v>
      </c>
      <c r="J85" s="131"/>
      <c r="K85" s="303">
        <f>I85+J85</f>
        <v>2300</v>
      </c>
      <c r="L85" s="131"/>
      <c r="M85" s="303">
        <f>K85+L85</f>
        <v>2300</v>
      </c>
      <c r="N85" s="131"/>
      <c r="O85" s="303">
        <f>M85+N85</f>
        <v>2300</v>
      </c>
      <c r="P85" s="131"/>
      <c r="Q85" s="303">
        <f>O85+P85</f>
        <v>2300</v>
      </c>
      <c r="R85" s="131"/>
      <c r="S85" s="303">
        <f>Q85+R85</f>
        <v>2300</v>
      </c>
      <c r="T85" s="131"/>
      <c r="U85" s="303">
        <f>S85+T85</f>
        <v>2300</v>
      </c>
      <c r="V85" s="131"/>
      <c r="W85" s="303">
        <f>U85+V85</f>
        <v>2300</v>
      </c>
      <c r="X85" s="131"/>
      <c r="Y85" s="325">
        <f>W85+X85</f>
        <v>2300</v>
      </c>
      <c r="Z85" s="131"/>
      <c r="AA85" s="325">
        <f>Y85+Z85</f>
        <v>2300</v>
      </c>
      <c r="AB85" s="131"/>
      <c r="AC85" s="325">
        <f>AA85+AB85</f>
        <v>2300</v>
      </c>
    </row>
    <row r="86" spans="1:29" ht="14.25" customHeight="1">
      <c r="A86" s="37">
        <v>41</v>
      </c>
      <c r="B86" s="38">
        <v>3122</v>
      </c>
      <c r="C86" s="49"/>
      <c r="D86" s="255"/>
      <c r="E86" s="372" t="s">
        <v>52</v>
      </c>
      <c r="F86" s="40"/>
      <c r="G86" s="307"/>
      <c r="H86" s="308"/>
      <c r="I86" s="309"/>
      <c r="J86" s="308"/>
      <c r="K86" s="309"/>
      <c r="L86" s="308"/>
      <c r="M86" s="309"/>
      <c r="N86" s="308"/>
      <c r="O86" s="309"/>
      <c r="P86" s="308"/>
      <c r="Q86" s="309"/>
      <c r="R86" s="308"/>
      <c r="S86" s="309"/>
      <c r="T86" s="308"/>
      <c r="U86" s="309"/>
      <c r="V86" s="308"/>
      <c r="W86" s="309"/>
      <c r="X86" s="308"/>
      <c r="Y86" s="389"/>
      <c r="Z86" s="308"/>
      <c r="AA86" s="389"/>
      <c r="AB86" s="308"/>
      <c r="AC86" s="389"/>
    </row>
    <row r="87" spans="1:29" ht="12.75" customHeight="1">
      <c r="A87" s="41"/>
      <c r="B87" s="42"/>
      <c r="C87" s="43">
        <v>6351</v>
      </c>
      <c r="D87" s="177" t="s">
        <v>80</v>
      </c>
      <c r="E87" s="292" t="s">
        <v>53</v>
      </c>
      <c r="F87" s="44"/>
      <c r="G87" s="310">
        <v>3300</v>
      </c>
      <c r="H87" s="103"/>
      <c r="I87" s="302">
        <f>G87+H87</f>
        <v>3300</v>
      </c>
      <c r="J87" s="103"/>
      <c r="K87" s="302">
        <f>I87+J87</f>
        <v>3300</v>
      </c>
      <c r="L87" s="103"/>
      <c r="M87" s="302">
        <f>K87+L87</f>
        <v>3300</v>
      </c>
      <c r="N87" s="103"/>
      <c r="O87" s="302">
        <f>M87+N87</f>
        <v>3300</v>
      </c>
      <c r="P87" s="103"/>
      <c r="Q87" s="302">
        <f>O87+P87</f>
        <v>3300</v>
      </c>
      <c r="R87" s="103"/>
      <c r="S87" s="302">
        <f>Q87+R87</f>
        <v>3300</v>
      </c>
      <c r="T87" s="103"/>
      <c r="U87" s="300">
        <f>S87+T87</f>
        <v>3300</v>
      </c>
      <c r="V87" s="103"/>
      <c r="W87" s="300">
        <f>U87+V87</f>
        <v>3300</v>
      </c>
      <c r="X87" s="103"/>
      <c r="Y87" s="322">
        <f>W87+X87</f>
        <v>3300</v>
      </c>
      <c r="Z87" s="103"/>
      <c r="AA87" s="322">
        <f>Y87+Z87</f>
        <v>3300</v>
      </c>
      <c r="AB87" s="103">
        <v>-90.8</v>
      </c>
      <c r="AC87" s="322">
        <f>AA87+AB87</f>
        <v>3209.2</v>
      </c>
    </row>
    <row r="88" spans="1:29" ht="12.75" customHeight="1">
      <c r="A88" s="264"/>
      <c r="B88" s="265"/>
      <c r="C88" s="377">
        <v>5331</v>
      </c>
      <c r="D88" s="142" t="s">
        <v>199</v>
      </c>
      <c r="E88" s="406" t="s">
        <v>196</v>
      </c>
      <c r="F88" s="378"/>
      <c r="G88" s="327"/>
      <c r="H88" s="266"/>
      <c r="I88" s="302"/>
      <c r="J88" s="266"/>
      <c r="K88" s="302"/>
      <c r="L88" s="266"/>
      <c r="M88" s="302"/>
      <c r="N88" s="266"/>
      <c r="O88" s="302"/>
      <c r="P88" s="266"/>
      <c r="Q88" s="302"/>
      <c r="R88" s="266"/>
      <c r="S88" s="302"/>
      <c r="T88" s="266"/>
      <c r="U88" s="302"/>
      <c r="V88" s="266"/>
      <c r="W88" s="302"/>
      <c r="X88" s="266">
        <v>100</v>
      </c>
      <c r="Y88" s="322">
        <f>W88+X88</f>
        <v>100</v>
      </c>
      <c r="Z88" s="266"/>
      <c r="AA88" s="322">
        <f>Y88+Z88</f>
        <v>100</v>
      </c>
      <c r="AB88" s="266">
        <v>90.8</v>
      </c>
      <c r="AC88" s="322">
        <f>AA88+AB88</f>
        <v>190.8</v>
      </c>
    </row>
    <row r="89" spans="1:29" ht="12.75" customHeight="1">
      <c r="A89" s="264"/>
      <c r="B89" s="265"/>
      <c r="C89" s="180">
        <v>5331</v>
      </c>
      <c r="D89" s="177"/>
      <c r="E89" s="182" t="s">
        <v>32</v>
      </c>
      <c r="F89" s="378"/>
      <c r="G89" s="327"/>
      <c r="H89" s="266"/>
      <c r="I89" s="302"/>
      <c r="J89" s="266"/>
      <c r="K89" s="302"/>
      <c r="L89" s="266"/>
      <c r="M89" s="302"/>
      <c r="N89" s="266"/>
      <c r="O89" s="302"/>
      <c r="P89" s="266"/>
      <c r="Q89" s="302"/>
      <c r="R89" s="266"/>
      <c r="S89" s="302"/>
      <c r="T89" s="266"/>
      <c r="U89" s="302"/>
      <c r="V89" s="266"/>
      <c r="W89" s="302"/>
      <c r="X89" s="268">
        <v>100</v>
      </c>
      <c r="Y89" s="325">
        <f>W89+X89</f>
        <v>100</v>
      </c>
      <c r="Z89" s="268"/>
      <c r="AA89" s="325">
        <f>Y89+Z89</f>
        <v>100</v>
      </c>
      <c r="AB89" s="268">
        <v>90.8</v>
      </c>
      <c r="AC89" s="325">
        <f>AA89+AB89</f>
        <v>190.8</v>
      </c>
    </row>
    <row r="90" spans="1:29" ht="12.75" customHeight="1" thickBot="1">
      <c r="A90" s="45"/>
      <c r="B90" s="46"/>
      <c r="C90" s="47">
        <v>6351</v>
      </c>
      <c r="D90" s="256"/>
      <c r="E90" s="403" t="s">
        <v>15</v>
      </c>
      <c r="F90" s="48"/>
      <c r="G90" s="315">
        <v>3300</v>
      </c>
      <c r="H90" s="131"/>
      <c r="I90" s="303">
        <f>G90+H90</f>
        <v>3300</v>
      </c>
      <c r="J90" s="131"/>
      <c r="K90" s="303">
        <f>I90+J90</f>
        <v>3300</v>
      </c>
      <c r="L90" s="131"/>
      <c r="M90" s="303">
        <f>K90+L90</f>
        <v>3300</v>
      </c>
      <c r="N90" s="131"/>
      <c r="O90" s="303">
        <f>M90+N90</f>
        <v>3300</v>
      </c>
      <c r="P90" s="131"/>
      <c r="Q90" s="303">
        <f>O90+P90</f>
        <v>3300</v>
      </c>
      <c r="R90" s="131"/>
      <c r="S90" s="303">
        <f>Q90+R90</f>
        <v>3300</v>
      </c>
      <c r="T90" s="131"/>
      <c r="U90" s="303">
        <f>S90+T90</f>
        <v>3300</v>
      </c>
      <c r="V90" s="131"/>
      <c r="W90" s="303">
        <f>U90+V90</f>
        <v>3300</v>
      </c>
      <c r="X90" s="131"/>
      <c r="Y90" s="325">
        <f>W90+X90</f>
        <v>3300</v>
      </c>
      <c r="Z90" s="131"/>
      <c r="AA90" s="325">
        <f>Y90+Z90</f>
        <v>3300</v>
      </c>
      <c r="AB90" s="131">
        <v>-90.8</v>
      </c>
      <c r="AC90" s="325">
        <f>AA90+AB90</f>
        <v>3209.2</v>
      </c>
    </row>
    <row r="91" spans="1:29" ht="27" customHeight="1">
      <c r="A91" s="71">
        <v>44</v>
      </c>
      <c r="B91" s="71">
        <v>3123</v>
      </c>
      <c r="C91" s="72"/>
      <c r="D91" s="168"/>
      <c r="E91" s="169" t="s">
        <v>66</v>
      </c>
      <c r="F91" s="40"/>
      <c r="G91" s="307"/>
      <c r="H91" s="308"/>
      <c r="I91" s="309"/>
      <c r="J91" s="308"/>
      <c r="K91" s="309"/>
      <c r="L91" s="308"/>
      <c r="M91" s="309"/>
      <c r="N91" s="308"/>
      <c r="O91" s="309"/>
      <c r="P91" s="308"/>
      <c r="Q91" s="309"/>
      <c r="R91" s="308"/>
      <c r="S91" s="309"/>
      <c r="T91" s="308"/>
      <c r="U91" s="309"/>
      <c r="V91" s="308"/>
      <c r="W91" s="309"/>
      <c r="X91" s="308"/>
      <c r="Y91" s="389"/>
      <c r="Z91" s="308"/>
      <c r="AA91" s="389"/>
      <c r="AB91" s="308"/>
      <c r="AC91" s="389"/>
    </row>
    <row r="92" spans="1:29" ht="12.75" customHeight="1">
      <c r="A92" s="74"/>
      <c r="B92" s="75"/>
      <c r="C92" s="76">
        <v>6351</v>
      </c>
      <c r="D92" s="177" t="s">
        <v>67</v>
      </c>
      <c r="E92" s="202" t="s">
        <v>68</v>
      </c>
      <c r="F92" s="129"/>
      <c r="G92" s="310"/>
      <c r="H92" s="103"/>
      <c r="I92" s="302">
        <f>G92+H92</f>
        <v>0</v>
      </c>
      <c r="J92" s="103">
        <v>1950</v>
      </c>
      <c r="K92" s="302">
        <f>I92+J92</f>
        <v>1950</v>
      </c>
      <c r="L92" s="103"/>
      <c r="M92" s="302">
        <f>K92+L92</f>
        <v>1950</v>
      </c>
      <c r="N92" s="103"/>
      <c r="O92" s="302">
        <f>M92+N92</f>
        <v>1950</v>
      </c>
      <c r="P92" s="103"/>
      <c r="Q92" s="302">
        <f>O92+P92</f>
        <v>1950</v>
      </c>
      <c r="R92" s="103"/>
      <c r="S92" s="302">
        <f>Q92+R92</f>
        <v>1950</v>
      </c>
      <c r="T92" s="103"/>
      <c r="U92" s="300">
        <f>S92+T92</f>
        <v>1950</v>
      </c>
      <c r="V92" s="103"/>
      <c r="W92" s="300">
        <f>U92+V92</f>
        <v>1950</v>
      </c>
      <c r="X92" s="103"/>
      <c r="Y92" s="322">
        <f>W92+X92</f>
        <v>1950</v>
      </c>
      <c r="Z92" s="103"/>
      <c r="AA92" s="322">
        <f>Y92+Z92</f>
        <v>1950</v>
      </c>
      <c r="AB92" s="103"/>
      <c r="AC92" s="322">
        <f>AA92+AB92</f>
        <v>1950</v>
      </c>
    </row>
    <row r="93" spans="1:29" ht="12.75" customHeight="1">
      <c r="A93" s="187"/>
      <c r="B93" s="188"/>
      <c r="C93" s="141">
        <v>6351</v>
      </c>
      <c r="D93" s="177" t="s">
        <v>188</v>
      </c>
      <c r="E93" s="178" t="s">
        <v>186</v>
      </c>
      <c r="F93" s="128"/>
      <c r="G93" s="327"/>
      <c r="H93" s="266"/>
      <c r="I93" s="328"/>
      <c r="J93" s="266"/>
      <c r="K93" s="328"/>
      <c r="L93" s="266"/>
      <c r="M93" s="328"/>
      <c r="N93" s="266"/>
      <c r="O93" s="328"/>
      <c r="P93" s="266"/>
      <c r="Q93" s="328"/>
      <c r="R93" s="266"/>
      <c r="S93" s="328"/>
      <c r="T93" s="266"/>
      <c r="U93" s="300">
        <f>S93+T93</f>
        <v>0</v>
      </c>
      <c r="V93" s="266">
        <v>700</v>
      </c>
      <c r="W93" s="300">
        <f>U93+V93</f>
        <v>700</v>
      </c>
      <c r="X93" s="266"/>
      <c r="Y93" s="329">
        <v>700</v>
      </c>
      <c r="Z93" s="266"/>
      <c r="AA93" s="329">
        <v>700</v>
      </c>
      <c r="AB93" s="266"/>
      <c r="AC93" s="329">
        <v>700</v>
      </c>
    </row>
    <row r="94" spans="1:29" ht="15.75" customHeight="1" thickBot="1">
      <c r="A94" s="66"/>
      <c r="B94" s="67"/>
      <c r="C94" s="47">
        <v>6351</v>
      </c>
      <c r="D94" s="254"/>
      <c r="E94" s="403" t="s">
        <v>15</v>
      </c>
      <c r="F94" s="48"/>
      <c r="G94" s="315"/>
      <c r="H94" s="242"/>
      <c r="I94" s="305">
        <f>G94+H94</f>
        <v>0</v>
      </c>
      <c r="J94" s="242">
        <v>1950</v>
      </c>
      <c r="K94" s="305">
        <f>I94+J94</f>
        <v>1950</v>
      </c>
      <c r="L94" s="242"/>
      <c r="M94" s="305">
        <f>K94+L94</f>
        <v>1950</v>
      </c>
      <c r="N94" s="242"/>
      <c r="O94" s="305">
        <f>M94+N94</f>
        <v>1950</v>
      </c>
      <c r="P94" s="242"/>
      <c r="Q94" s="305">
        <f>O94+P94</f>
        <v>1950</v>
      </c>
      <c r="R94" s="242"/>
      <c r="S94" s="305">
        <f>Q94+R94</f>
        <v>1950</v>
      </c>
      <c r="T94" s="242"/>
      <c r="U94" s="303">
        <f>S94+T94</f>
        <v>1950</v>
      </c>
      <c r="V94" s="242">
        <v>700</v>
      </c>
      <c r="W94" s="303">
        <f>U94+V94</f>
        <v>2650</v>
      </c>
      <c r="X94" s="242"/>
      <c r="Y94" s="387">
        <f>W94+X94</f>
        <v>2650</v>
      </c>
      <c r="Z94" s="242"/>
      <c r="AA94" s="387">
        <f>Y94+Z94</f>
        <v>2650</v>
      </c>
      <c r="AB94" s="242"/>
      <c r="AC94" s="387">
        <f>AA94+AB94</f>
        <v>2650</v>
      </c>
    </row>
    <row r="95" spans="1:29" ht="27" customHeight="1">
      <c r="A95" s="166">
        <v>45</v>
      </c>
      <c r="B95" s="166">
        <v>3124</v>
      </c>
      <c r="C95" s="167"/>
      <c r="D95" s="168"/>
      <c r="E95" s="169" t="s">
        <v>75</v>
      </c>
      <c r="F95" s="210" t="s">
        <v>109</v>
      </c>
      <c r="G95" s="307"/>
      <c r="H95" s="308"/>
      <c r="I95" s="309"/>
      <c r="J95" s="308"/>
      <c r="K95" s="309"/>
      <c r="L95" s="308"/>
      <c r="M95" s="309"/>
      <c r="N95" s="308"/>
      <c r="O95" s="309"/>
      <c r="P95" s="308"/>
      <c r="Q95" s="309"/>
      <c r="R95" s="308"/>
      <c r="S95" s="309"/>
      <c r="T95" s="308"/>
      <c r="U95" s="309"/>
      <c r="V95" s="308"/>
      <c r="W95" s="309"/>
      <c r="X95" s="308"/>
      <c r="Y95" s="389"/>
      <c r="Z95" s="308"/>
      <c r="AA95" s="389"/>
      <c r="AB95" s="308"/>
      <c r="AC95" s="389"/>
    </row>
    <row r="96" spans="1:29" ht="12.75" customHeight="1">
      <c r="A96" s="170"/>
      <c r="B96" s="171"/>
      <c r="C96" s="172">
        <v>6351</v>
      </c>
      <c r="D96" s="201" t="s">
        <v>81</v>
      </c>
      <c r="E96" s="173" t="s">
        <v>118</v>
      </c>
      <c r="F96" s="129" t="s">
        <v>86</v>
      </c>
      <c r="G96" s="310"/>
      <c r="H96" s="148">
        <v>16253</v>
      </c>
      <c r="I96" s="302">
        <f>G96+H96</f>
        <v>16253</v>
      </c>
      <c r="J96" s="148"/>
      <c r="K96" s="322">
        <f>I96+J96</f>
        <v>16253</v>
      </c>
      <c r="L96" s="148"/>
      <c r="M96" s="322">
        <f>K96+L96</f>
        <v>16253</v>
      </c>
      <c r="N96" s="148"/>
      <c r="O96" s="322">
        <f aca="true" t="shared" si="6" ref="O96:O101">M96+N96</f>
        <v>16253</v>
      </c>
      <c r="P96" s="148"/>
      <c r="Q96" s="322">
        <f aca="true" t="shared" si="7" ref="Q96:Q101">O96+P96</f>
        <v>16253</v>
      </c>
      <c r="R96" s="148"/>
      <c r="S96" s="322">
        <f aca="true" t="shared" si="8" ref="S96:S101">Q96+R96</f>
        <v>16253</v>
      </c>
      <c r="T96" s="148"/>
      <c r="U96" s="300">
        <f aca="true" t="shared" si="9" ref="U96:U101">S96+T96</f>
        <v>16253</v>
      </c>
      <c r="V96" s="148"/>
      <c r="W96" s="300">
        <f aca="true" t="shared" si="10" ref="W96:W101">U96+V96</f>
        <v>16253</v>
      </c>
      <c r="X96" s="148"/>
      <c r="Y96" s="322">
        <f aca="true" t="shared" si="11" ref="Y96:Y101">W96+X96</f>
        <v>16253</v>
      </c>
      <c r="Z96" s="148"/>
      <c r="AA96" s="322">
        <f aca="true" t="shared" si="12" ref="AA96:AA101">Y96+Z96</f>
        <v>16253</v>
      </c>
      <c r="AB96" s="148"/>
      <c r="AC96" s="322">
        <f aca="true" t="shared" si="13" ref="AC96:AC101">AA96+AB96</f>
        <v>16253</v>
      </c>
    </row>
    <row r="97" spans="1:29" ht="12.75" customHeight="1">
      <c r="A97" s="170"/>
      <c r="B97" s="175"/>
      <c r="C97" s="176">
        <v>6351</v>
      </c>
      <c r="D97" s="201" t="s">
        <v>81</v>
      </c>
      <c r="E97" s="173" t="s">
        <v>118</v>
      </c>
      <c r="F97" s="129"/>
      <c r="G97" s="310"/>
      <c r="H97" s="148"/>
      <c r="I97" s="302"/>
      <c r="J97" s="148"/>
      <c r="K97" s="322"/>
      <c r="L97" s="148"/>
      <c r="M97" s="322"/>
      <c r="N97" s="148">
        <v>8300</v>
      </c>
      <c r="O97" s="322">
        <f t="shared" si="6"/>
        <v>8300</v>
      </c>
      <c r="P97" s="148"/>
      <c r="Q97" s="322">
        <f t="shared" si="7"/>
        <v>8300</v>
      </c>
      <c r="R97" s="148"/>
      <c r="S97" s="322">
        <f t="shared" si="8"/>
        <v>8300</v>
      </c>
      <c r="T97" s="148"/>
      <c r="U97" s="300">
        <f t="shared" si="9"/>
        <v>8300</v>
      </c>
      <c r="V97" s="148"/>
      <c r="W97" s="300">
        <f t="shared" si="10"/>
        <v>8300</v>
      </c>
      <c r="X97" s="148"/>
      <c r="Y97" s="322">
        <f t="shared" si="11"/>
        <v>8300</v>
      </c>
      <c r="Z97" s="148"/>
      <c r="AA97" s="322">
        <f t="shared" si="12"/>
        <v>8300</v>
      </c>
      <c r="AB97" s="148">
        <v>-1000</v>
      </c>
      <c r="AC97" s="322">
        <f t="shared" si="13"/>
        <v>7300</v>
      </c>
    </row>
    <row r="98" spans="1:29" ht="12.75" customHeight="1">
      <c r="A98" s="170"/>
      <c r="B98" s="175"/>
      <c r="C98" s="176">
        <v>6351</v>
      </c>
      <c r="D98" s="177" t="s">
        <v>148</v>
      </c>
      <c r="E98" s="173" t="s">
        <v>128</v>
      </c>
      <c r="F98" s="129"/>
      <c r="G98" s="310"/>
      <c r="H98" s="148"/>
      <c r="I98" s="302"/>
      <c r="J98" s="148"/>
      <c r="K98" s="322"/>
      <c r="L98" s="148"/>
      <c r="M98" s="322"/>
      <c r="N98" s="148">
        <v>600</v>
      </c>
      <c r="O98" s="322">
        <f t="shared" si="6"/>
        <v>600</v>
      </c>
      <c r="P98" s="148"/>
      <c r="Q98" s="322">
        <f t="shared" si="7"/>
        <v>600</v>
      </c>
      <c r="R98" s="148"/>
      <c r="S98" s="322">
        <f t="shared" si="8"/>
        <v>600</v>
      </c>
      <c r="T98" s="148"/>
      <c r="U98" s="300">
        <f t="shared" si="9"/>
        <v>600</v>
      </c>
      <c r="V98" s="148"/>
      <c r="W98" s="300">
        <f t="shared" si="10"/>
        <v>600</v>
      </c>
      <c r="X98" s="148"/>
      <c r="Y98" s="322">
        <f t="shared" si="11"/>
        <v>600</v>
      </c>
      <c r="Z98" s="148"/>
      <c r="AA98" s="322">
        <f t="shared" si="12"/>
        <v>600</v>
      </c>
      <c r="AB98" s="148">
        <v>110</v>
      </c>
      <c r="AC98" s="322">
        <f t="shared" si="13"/>
        <v>710</v>
      </c>
    </row>
    <row r="99" spans="1:29" ht="12.75" customHeight="1">
      <c r="A99" s="180"/>
      <c r="B99" s="175"/>
      <c r="C99" s="176">
        <v>5331</v>
      </c>
      <c r="D99" s="177" t="s">
        <v>87</v>
      </c>
      <c r="E99" s="178" t="s">
        <v>88</v>
      </c>
      <c r="F99" s="129"/>
      <c r="G99" s="310"/>
      <c r="H99" s="148"/>
      <c r="I99" s="302"/>
      <c r="J99" s="203">
        <v>1700</v>
      </c>
      <c r="K99" s="322">
        <f>I99+J99</f>
        <v>1700</v>
      </c>
      <c r="L99" s="164"/>
      <c r="M99" s="322">
        <f>K99+L99</f>
        <v>1700</v>
      </c>
      <c r="N99" s="164"/>
      <c r="O99" s="322">
        <f t="shared" si="6"/>
        <v>1700</v>
      </c>
      <c r="P99" s="164"/>
      <c r="Q99" s="322">
        <f t="shared" si="7"/>
        <v>1700</v>
      </c>
      <c r="R99" s="164"/>
      <c r="S99" s="322">
        <f t="shared" si="8"/>
        <v>1700</v>
      </c>
      <c r="T99" s="164"/>
      <c r="U99" s="300">
        <f t="shared" si="9"/>
        <v>1700</v>
      </c>
      <c r="V99" s="164"/>
      <c r="W99" s="300">
        <f t="shared" si="10"/>
        <v>1700</v>
      </c>
      <c r="X99" s="164"/>
      <c r="Y99" s="322">
        <f t="shared" si="11"/>
        <v>1700</v>
      </c>
      <c r="Z99" s="164"/>
      <c r="AA99" s="322">
        <f t="shared" si="12"/>
        <v>1700</v>
      </c>
      <c r="AB99" s="148">
        <v>-110</v>
      </c>
      <c r="AC99" s="322">
        <f t="shared" si="13"/>
        <v>1590</v>
      </c>
    </row>
    <row r="100" spans="1:29" ht="12.75" customHeight="1">
      <c r="A100" s="174"/>
      <c r="B100" s="179"/>
      <c r="C100" s="180">
        <v>5331</v>
      </c>
      <c r="D100" s="181"/>
      <c r="E100" s="182" t="s">
        <v>32</v>
      </c>
      <c r="F100" s="129"/>
      <c r="G100" s="310"/>
      <c r="H100" s="148"/>
      <c r="I100" s="302"/>
      <c r="J100" s="204">
        <v>1700</v>
      </c>
      <c r="K100" s="325">
        <f>I100+J100</f>
        <v>1700</v>
      </c>
      <c r="L100" s="165"/>
      <c r="M100" s="325">
        <f>K100+L100</f>
        <v>1700</v>
      </c>
      <c r="N100" s="165"/>
      <c r="O100" s="325">
        <f t="shared" si="6"/>
        <v>1700</v>
      </c>
      <c r="P100" s="165"/>
      <c r="Q100" s="325">
        <f t="shared" si="7"/>
        <v>1700</v>
      </c>
      <c r="R100" s="165"/>
      <c r="S100" s="325">
        <f t="shared" si="8"/>
        <v>1700</v>
      </c>
      <c r="T100" s="165"/>
      <c r="U100" s="303">
        <f t="shared" si="9"/>
        <v>1700</v>
      </c>
      <c r="V100" s="165"/>
      <c r="W100" s="303">
        <f t="shared" si="10"/>
        <v>1700</v>
      </c>
      <c r="X100" s="165"/>
      <c r="Y100" s="325">
        <f t="shared" si="11"/>
        <v>1700</v>
      </c>
      <c r="Z100" s="165"/>
      <c r="AA100" s="325">
        <f t="shared" si="12"/>
        <v>1700</v>
      </c>
      <c r="AB100" s="191">
        <v>-110</v>
      </c>
      <c r="AC100" s="325">
        <f t="shared" si="13"/>
        <v>1590</v>
      </c>
    </row>
    <row r="101" spans="1:29" ht="15.75" customHeight="1" thickBot="1">
      <c r="A101" s="183"/>
      <c r="B101" s="184"/>
      <c r="C101" s="180">
        <v>6351</v>
      </c>
      <c r="D101" s="185"/>
      <c r="E101" s="186" t="s">
        <v>15</v>
      </c>
      <c r="F101" s="53"/>
      <c r="G101" s="324"/>
      <c r="H101" s="149">
        <v>16253</v>
      </c>
      <c r="I101" s="326">
        <f>G101+H101</f>
        <v>16253</v>
      </c>
      <c r="J101" s="149"/>
      <c r="K101" s="325">
        <f>I101+J101</f>
        <v>16253</v>
      </c>
      <c r="L101" s="149"/>
      <c r="M101" s="325">
        <f>K101+L101</f>
        <v>16253</v>
      </c>
      <c r="N101" s="149">
        <v>8900</v>
      </c>
      <c r="O101" s="325">
        <f t="shared" si="6"/>
        <v>25153</v>
      </c>
      <c r="P101" s="149"/>
      <c r="Q101" s="325">
        <f t="shared" si="7"/>
        <v>25153</v>
      </c>
      <c r="R101" s="149"/>
      <c r="S101" s="325">
        <f t="shared" si="8"/>
        <v>25153</v>
      </c>
      <c r="T101" s="149"/>
      <c r="U101" s="303">
        <f t="shared" si="9"/>
        <v>25153</v>
      </c>
      <c r="V101" s="149"/>
      <c r="W101" s="303">
        <f t="shared" si="10"/>
        <v>25153</v>
      </c>
      <c r="X101" s="149"/>
      <c r="Y101" s="325">
        <f t="shared" si="11"/>
        <v>25153</v>
      </c>
      <c r="Z101" s="149"/>
      <c r="AA101" s="325">
        <f t="shared" si="12"/>
        <v>25153</v>
      </c>
      <c r="AB101" s="149">
        <v>-890</v>
      </c>
      <c r="AC101" s="325">
        <f t="shared" si="13"/>
        <v>24263</v>
      </c>
    </row>
    <row r="102" spans="1:29" ht="15" customHeight="1">
      <c r="A102" s="71">
        <v>46</v>
      </c>
      <c r="B102" s="71">
        <v>3114</v>
      </c>
      <c r="C102" s="72"/>
      <c r="D102" s="168"/>
      <c r="E102" s="169" t="s">
        <v>69</v>
      </c>
      <c r="F102" s="40"/>
      <c r="G102" s="307"/>
      <c r="H102" s="308"/>
      <c r="I102" s="309"/>
      <c r="J102" s="308"/>
      <c r="K102" s="309"/>
      <c r="L102" s="308"/>
      <c r="M102" s="309"/>
      <c r="N102" s="308"/>
      <c r="O102" s="309"/>
      <c r="P102" s="308"/>
      <c r="Q102" s="309"/>
      <c r="R102" s="308"/>
      <c r="S102" s="309"/>
      <c r="T102" s="308"/>
      <c r="U102" s="309"/>
      <c r="V102" s="308"/>
      <c r="W102" s="309"/>
      <c r="X102" s="308"/>
      <c r="Y102" s="389"/>
      <c r="Z102" s="308"/>
      <c r="AA102" s="389"/>
      <c r="AB102" s="308"/>
      <c r="AC102" s="389"/>
    </row>
    <row r="103" spans="1:29" ht="12.75" customHeight="1">
      <c r="A103" s="74"/>
      <c r="B103" s="75"/>
      <c r="C103" s="141">
        <v>6351</v>
      </c>
      <c r="D103" s="142" t="s">
        <v>70</v>
      </c>
      <c r="E103" s="178" t="s">
        <v>71</v>
      </c>
      <c r="F103" s="129"/>
      <c r="G103" s="310"/>
      <c r="H103" s="103"/>
      <c r="I103" s="302">
        <f>G103+H103</f>
        <v>0</v>
      </c>
      <c r="J103" s="103">
        <v>3332</v>
      </c>
      <c r="K103" s="322">
        <f>I103+J103</f>
        <v>3332</v>
      </c>
      <c r="L103" s="103"/>
      <c r="M103" s="302">
        <f>K103+L103</f>
        <v>3332</v>
      </c>
      <c r="N103" s="103"/>
      <c r="O103" s="302">
        <f>M103+N103</f>
        <v>3332</v>
      </c>
      <c r="P103" s="103"/>
      <c r="Q103" s="302">
        <f>O103+P103</f>
        <v>3332</v>
      </c>
      <c r="R103" s="103"/>
      <c r="S103" s="302">
        <f>Q103+R103</f>
        <v>3332</v>
      </c>
      <c r="T103" s="103"/>
      <c r="U103" s="300">
        <f>S103+T103</f>
        <v>3332</v>
      </c>
      <c r="V103" s="103"/>
      <c r="W103" s="300">
        <f aca="true" t="shared" si="14" ref="W103:W108">U103+V103</f>
        <v>3332</v>
      </c>
      <c r="X103" s="103"/>
      <c r="Y103" s="322">
        <f>W103+X103</f>
        <v>3332</v>
      </c>
      <c r="Z103" s="103"/>
      <c r="AA103" s="322">
        <f>Y103+Z103</f>
        <v>3332</v>
      </c>
      <c r="AB103" s="103"/>
      <c r="AC103" s="322">
        <f>AA103+AB103</f>
        <v>3332</v>
      </c>
    </row>
    <row r="104" spans="1:29" ht="15.75" customHeight="1" thickBot="1">
      <c r="A104" s="66"/>
      <c r="B104" s="67"/>
      <c r="C104" s="133">
        <v>6351</v>
      </c>
      <c r="D104" s="185"/>
      <c r="E104" s="186" t="s">
        <v>15</v>
      </c>
      <c r="F104" s="53"/>
      <c r="G104" s="324"/>
      <c r="H104" s="149"/>
      <c r="I104" s="305">
        <f>G104+H104</f>
        <v>0</v>
      </c>
      <c r="J104" s="149">
        <v>3332</v>
      </c>
      <c r="K104" s="303">
        <f>I104+J104</f>
        <v>3332</v>
      </c>
      <c r="L104" s="149"/>
      <c r="M104" s="303">
        <f>K104+L104</f>
        <v>3332</v>
      </c>
      <c r="N104" s="149"/>
      <c r="O104" s="303">
        <f>M104+N104</f>
        <v>3332</v>
      </c>
      <c r="P104" s="149"/>
      <c r="Q104" s="303">
        <f>O104+P104</f>
        <v>3332</v>
      </c>
      <c r="R104" s="149"/>
      <c r="S104" s="303">
        <f>Q104+R104</f>
        <v>3332</v>
      </c>
      <c r="T104" s="149"/>
      <c r="U104" s="303">
        <f>S104+T104</f>
        <v>3332</v>
      </c>
      <c r="V104" s="149"/>
      <c r="W104" s="305">
        <f t="shared" si="14"/>
        <v>3332</v>
      </c>
      <c r="X104" s="149"/>
      <c r="Y104" s="325">
        <f>W104+X104</f>
        <v>3332</v>
      </c>
      <c r="Z104" s="149"/>
      <c r="AA104" s="325">
        <f>Y104+Z104</f>
        <v>3332</v>
      </c>
      <c r="AB104" s="149"/>
      <c r="AC104" s="325">
        <f>AA104+AB104</f>
        <v>3332</v>
      </c>
    </row>
    <row r="105" spans="1:29" ht="27" customHeight="1">
      <c r="A105" s="37">
        <v>47</v>
      </c>
      <c r="B105" s="38">
        <v>3114</v>
      </c>
      <c r="C105" s="49"/>
      <c r="D105" s="255"/>
      <c r="E105" s="372" t="s">
        <v>34</v>
      </c>
      <c r="F105" s="40"/>
      <c r="G105" s="307"/>
      <c r="H105" s="308"/>
      <c r="I105" s="309"/>
      <c r="J105" s="308"/>
      <c r="K105" s="309"/>
      <c r="L105" s="308"/>
      <c r="M105" s="309"/>
      <c r="N105" s="308"/>
      <c r="O105" s="309"/>
      <c r="P105" s="308"/>
      <c r="Q105" s="309"/>
      <c r="R105" s="308"/>
      <c r="S105" s="309"/>
      <c r="T105" s="308"/>
      <c r="U105" s="309"/>
      <c r="V105" s="308"/>
      <c r="W105" s="396">
        <f t="shared" si="14"/>
        <v>0</v>
      </c>
      <c r="X105" s="308"/>
      <c r="Y105" s="389"/>
      <c r="Z105" s="308"/>
      <c r="AA105" s="389"/>
      <c r="AB105" s="308"/>
      <c r="AC105" s="389"/>
    </row>
    <row r="106" spans="1:29" ht="12.75" customHeight="1">
      <c r="A106" s="41"/>
      <c r="B106" s="42"/>
      <c r="C106" s="43">
        <v>6351</v>
      </c>
      <c r="D106" s="177" t="s">
        <v>37</v>
      </c>
      <c r="E106" s="292" t="s">
        <v>35</v>
      </c>
      <c r="F106" s="129"/>
      <c r="G106" s="310">
        <v>3000</v>
      </c>
      <c r="H106" s="135"/>
      <c r="I106" s="302">
        <f>G106+H106</f>
        <v>3000</v>
      </c>
      <c r="J106" s="135"/>
      <c r="K106" s="302">
        <f>I106+J106</f>
        <v>3000</v>
      </c>
      <c r="L106" s="135"/>
      <c r="M106" s="302">
        <f>K106+L106</f>
        <v>3000</v>
      </c>
      <c r="N106" s="135"/>
      <c r="O106" s="302">
        <f>M106+N106</f>
        <v>3000</v>
      </c>
      <c r="P106" s="135"/>
      <c r="Q106" s="302">
        <f>O106+P106</f>
        <v>3000</v>
      </c>
      <c r="R106" s="135"/>
      <c r="S106" s="302">
        <f>Q106+R106</f>
        <v>3000</v>
      </c>
      <c r="T106" s="135"/>
      <c r="U106" s="300">
        <f>S106+T106</f>
        <v>3000</v>
      </c>
      <c r="V106" s="135"/>
      <c r="W106" s="300">
        <f t="shared" si="14"/>
        <v>3000</v>
      </c>
      <c r="X106" s="103">
        <v>31</v>
      </c>
      <c r="Y106" s="322">
        <f>W106+X106</f>
        <v>3031</v>
      </c>
      <c r="Z106" s="103"/>
      <c r="AA106" s="322">
        <f>Y106+Z106</f>
        <v>3031</v>
      </c>
      <c r="AB106" s="103"/>
      <c r="AC106" s="322">
        <f>AA106+AB106</f>
        <v>3031</v>
      </c>
    </row>
    <row r="107" spans="1:29" ht="12.75" customHeight="1">
      <c r="A107" s="41"/>
      <c r="B107" s="42"/>
      <c r="C107" s="43">
        <v>6351</v>
      </c>
      <c r="D107" s="177" t="s">
        <v>173</v>
      </c>
      <c r="E107" s="292" t="s">
        <v>163</v>
      </c>
      <c r="F107" s="263"/>
      <c r="G107" s="310"/>
      <c r="H107" s="135"/>
      <c r="I107" s="302"/>
      <c r="J107" s="135"/>
      <c r="K107" s="302"/>
      <c r="L107" s="135"/>
      <c r="M107" s="302"/>
      <c r="N107" s="135"/>
      <c r="O107" s="302"/>
      <c r="P107" s="103">
        <v>150</v>
      </c>
      <c r="Q107" s="302">
        <f>O107+P107</f>
        <v>150</v>
      </c>
      <c r="R107" s="103"/>
      <c r="S107" s="302">
        <f>Q107+R107</f>
        <v>150</v>
      </c>
      <c r="T107" s="103"/>
      <c r="U107" s="300">
        <f>S107+T107</f>
        <v>150</v>
      </c>
      <c r="V107" s="103"/>
      <c r="W107" s="300">
        <f t="shared" si="14"/>
        <v>150</v>
      </c>
      <c r="X107" s="103">
        <v>-31</v>
      </c>
      <c r="Y107" s="322">
        <f>W107+X107</f>
        <v>119</v>
      </c>
      <c r="Z107" s="103"/>
      <c r="AA107" s="322">
        <f>Y107+Z107</f>
        <v>119</v>
      </c>
      <c r="AB107" s="103"/>
      <c r="AC107" s="322">
        <f>AA107+AB107</f>
        <v>119</v>
      </c>
    </row>
    <row r="108" spans="1:29" ht="12.75" customHeight="1" thickBot="1">
      <c r="A108" s="50"/>
      <c r="B108" s="51"/>
      <c r="C108" s="52">
        <v>6351</v>
      </c>
      <c r="D108" s="258"/>
      <c r="E108" s="385" t="s">
        <v>15</v>
      </c>
      <c r="F108" s="53"/>
      <c r="G108" s="324">
        <v>3000</v>
      </c>
      <c r="H108" s="149"/>
      <c r="I108" s="326">
        <f>G108+H108</f>
        <v>3000</v>
      </c>
      <c r="J108" s="149"/>
      <c r="K108" s="314">
        <f>I108+J108</f>
        <v>3000</v>
      </c>
      <c r="L108" s="149"/>
      <c r="M108" s="314">
        <f>K108+L108</f>
        <v>3000</v>
      </c>
      <c r="N108" s="149"/>
      <c r="O108" s="314">
        <f>M108+N108</f>
        <v>3000</v>
      </c>
      <c r="P108" s="351">
        <v>150</v>
      </c>
      <c r="Q108" s="314">
        <f>O108+P108</f>
        <v>3150</v>
      </c>
      <c r="R108" s="149"/>
      <c r="S108" s="314">
        <f>Q108+R108</f>
        <v>3150</v>
      </c>
      <c r="T108" s="149"/>
      <c r="U108" s="303">
        <f>S108+T108</f>
        <v>3150</v>
      </c>
      <c r="V108" s="149"/>
      <c r="W108" s="303">
        <f t="shared" si="14"/>
        <v>3150</v>
      </c>
      <c r="X108" s="149">
        <v>0</v>
      </c>
      <c r="Y108" s="391">
        <f>W108+X108</f>
        <v>3150</v>
      </c>
      <c r="Z108" s="149"/>
      <c r="AA108" s="391">
        <f>Y108+Z108</f>
        <v>3150</v>
      </c>
      <c r="AB108" s="149"/>
      <c r="AC108" s="391">
        <f>AA108+AB108</f>
        <v>3150</v>
      </c>
    </row>
    <row r="109" spans="1:29" ht="27" customHeight="1">
      <c r="A109" s="37">
        <v>49</v>
      </c>
      <c r="B109" s="38">
        <v>4322</v>
      </c>
      <c r="C109" s="49"/>
      <c r="D109" s="255"/>
      <c r="E109" s="372" t="s">
        <v>130</v>
      </c>
      <c r="F109" s="40"/>
      <c r="G109" s="307"/>
      <c r="H109" s="308"/>
      <c r="I109" s="309"/>
      <c r="J109" s="308"/>
      <c r="K109" s="309"/>
      <c r="L109" s="308"/>
      <c r="M109" s="309"/>
      <c r="N109" s="308"/>
      <c r="O109" s="309"/>
      <c r="P109" s="308"/>
      <c r="Q109" s="309"/>
      <c r="R109" s="308"/>
      <c r="S109" s="309"/>
      <c r="T109" s="308"/>
      <c r="U109" s="309"/>
      <c r="V109" s="308"/>
      <c r="W109" s="309"/>
      <c r="X109" s="308"/>
      <c r="Y109" s="389"/>
      <c r="Z109" s="308"/>
      <c r="AA109" s="389"/>
      <c r="AB109" s="308"/>
      <c r="AC109" s="389"/>
    </row>
    <row r="110" spans="1:29" ht="12.75" customHeight="1">
      <c r="A110" s="41"/>
      <c r="B110" s="42"/>
      <c r="C110" s="43">
        <v>5331</v>
      </c>
      <c r="D110" s="177" t="s">
        <v>149</v>
      </c>
      <c r="E110" s="292" t="s">
        <v>132</v>
      </c>
      <c r="F110" s="44"/>
      <c r="G110" s="310"/>
      <c r="H110" s="103"/>
      <c r="I110" s="302"/>
      <c r="J110" s="103"/>
      <c r="K110" s="322"/>
      <c r="L110" s="103"/>
      <c r="M110" s="302"/>
      <c r="N110" s="103">
        <v>4000</v>
      </c>
      <c r="O110" s="302">
        <f>M110+N110</f>
        <v>4000</v>
      </c>
      <c r="P110" s="103"/>
      <c r="Q110" s="302">
        <f>O110+P110</f>
        <v>4000</v>
      </c>
      <c r="R110" s="103"/>
      <c r="S110" s="302">
        <f>Q110+R110</f>
        <v>4000</v>
      </c>
      <c r="T110" s="103"/>
      <c r="U110" s="300">
        <f>S110+T110</f>
        <v>4000</v>
      </c>
      <c r="V110" s="103"/>
      <c r="W110" s="300">
        <f>U110+V110</f>
        <v>4000</v>
      </c>
      <c r="X110" s="103"/>
      <c r="Y110" s="322">
        <f>W110+X110</f>
        <v>4000</v>
      </c>
      <c r="Z110" s="103"/>
      <c r="AA110" s="322">
        <f>Y110+Z110</f>
        <v>4000</v>
      </c>
      <c r="AB110" s="103">
        <v>-126</v>
      </c>
      <c r="AC110" s="322">
        <f>AA110+AB110</f>
        <v>3874</v>
      </c>
    </row>
    <row r="111" spans="1:29" ht="12.75" customHeight="1" thickBot="1">
      <c r="A111" s="45" t="s">
        <v>187</v>
      </c>
      <c r="B111" s="46"/>
      <c r="C111" s="47">
        <v>5331</v>
      </c>
      <c r="D111" s="256"/>
      <c r="E111" s="407" t="s">
        <v>32</v>
      </c>
      <c r="F111" s="147"/>
      <c r="G111" s="315"/>
      <c r="H111" s="242"/>
      <c r="I111" s="305"/>
      <c r="J111" s="242"/>
      <c r="K111" s="305"/>
      <c r="L111" s="242"/>
      <c r="M111" s="305"/>
      <c r="N111" s="242">
        <v>4000</v>
      </c>
      <c r="O111" s="305">
        <f>M111+N111</f>
        <v>4000</v>
      </c>
      <c r="P111" s="242"/>
      <c r="Q111" s="305">
        <f>O111+P111</f>
        <v>4000</v>
      </c>
      <c r="R111" s="242"/>
      <c r="S111" s="305">
        <f>Q111+R111</f>
        <v>4000</v>
      </c>
      <c r="T111" s="242"/>
      <c r="U111" s="303">
        <f>S111+T111</f>
        <v>4000</v>
      </c>
      <c r="V111" s="242"/>
      <c r="W111" s="303">
        <f>U111+V111</f>
        <v>4000</v>
      </c>
      <c r="X111" s="242"/>
      <c r="Y111" s="387">
        <f>W111+X111</f>
        <v>4000</v>
      </c>
      <c r="Z111" s="242"/>
      <c r="AA111" s="387">
        <f>Y111+Z111</f>
        <v>4000</v>
      </c>
      <c r="AB111" s="242">
        <v>-126</v>
      </c>
      <c r="AC111" s="387">
        <f>AA111+AB111</f>
        <v>3874</v>
      </c>
    </row>
    <row r="112" spans="1:29" ht="26.25" customHeight="1">
      <c r="A112" s="54">
        <v>57</v>
      </c>
      <c r="B112" s="153">
        <v>3123</v>
      </c>
      <c r="C112" s="72"/>
      <c r="D112" s="248"/>
      <c r="E112" s="408" t="s">
        <v>195</v>
      </c>
      <c r="F112" s="156"/>
      <c r="G112" s="316"/>
      <c r="H112" s="375"/>
      <c r="I112" s="318"/>
      <c r="J112" s="375"/>
      <c r="K112" s="318"/>
      <c r="L112" s="375"/>
      <c r="M112" s="318"/>
      <c r="N112" s="375"/>
      <c r="O112" s="318"/>
      <c r="P112" s="375"/>
      <c r="Q112" s="318"/>
      <c r="R112" s="375"/>
      <c r="S112" s="318"/>
      <c r="T112" s="375"/>
      <c r="U112" s="318"/>
      <c r="V112" s="375"/>
      <c r="W112" s="318"/>
      <c r="X112" s="375"/>
      <c r="Y112" s="392"/>
      <c r="Z112" s="375"/>
      <c r="AA112" s="392"/>
      <c r="AB112" s="375"/>
      <c r="AC112" s="392"/>
    </row>
    <row r="113" spans="1:29" ht="12.75" customHeight="1">
      <c r="A113" s="241"/>
      <c r="B113" s="228"/>
      <c r="C113" s="233">
        <v>6351</v>
      </c>
      <c r="D113" s="260" t="s">
        <v>200</v>
      </c>
      <c r="E113" s="384" t="s">
        <v>204</v>
      </c>
      <c r="F113" s="234"/>
      <c r="G113" s="313"/>
      <c r="H113" s="376"/>
      <c r="I113" s="314"/>
      <c r="J113" s="376"/>
      <c r="K113" s="314"/>
      <c r="L113" s="376"/>
      <c r="M113" s="314"/>
      <c r="N113" s="376"/>
      <c r="O113" s="314"/>
      <c r="P113" s="376"/>
      <c r="Q113" s="314"/>
      <c r="R113" s="376"/>
      <c r="S113" s="314"/>
      <c r="T113" s="376"/>
      <c r="U113" s="314"/>
      <c r="V113" s="376"/>
      <c r="W113" s="314"/>
      <c r="X113" s="155">
        <v>85</v>
      </c>
      <c r="Y113" s="322">
        <f>W113+X113</f>
        <v>85</v>
      </c>
      <c r="Z113" s="155"/>
      <c r="AA113" s="322">
        <f>Y113+Z113</f>
        <v>85</v>
      </c>
      <c r="AB113" s="155"/>
      <c r="AC113" s="322">
        <f>AA113+AB113</f>
        <v>85</v>
      </c>
    </row>
    <row r="114" spans="1:29" ht="12.75" customHeight="1">
      <c r="A114" s="41"/>
      <c r="B114" s="42"/>
      <c r="C114" s="133">
        <v>6351</v>
      </c>
      <c r="D114" s="177" t="s">
        <v>227</v>
      </c>
      <c r="E114" s="401" t="s">
        <v>228</v>
      </c>
      <c r="F114" s="146"/>
      <c r="G114" s="311"/>
      <c r="H114" s="199"/>
      <c r="I114" s="303"/>
      <c r="J114" s="199"/>
      <c r="K114" s="303"/>
      <c r="L114" s="199"/>
      <c r="M114" s="303"/>
      <c r="N114" s="199"/>
      <c r="O114" s="303"/>
      <c r="P114" s="199"/>
      <c r="Q114" s="303"/>
      <c r="R114" s="199"/>
      <c r="S114" s="303"/>
      <c r="T114" s="199"/>
      <c r="U114" s="303"/>
      <c r="V114" s="199"/>
      <c r="W114" s="303"/>
      <c r="X114" s="148"/>
      <c r="Y114" s="322"/>
      <c r="Z114" s="148">
        <v>452</v>
      </c>
      <c r="AA114" s="322">
        <f>Y114+Z114</f>
        <v>452</v>
      </c>
      <c r="AB114" s="148"/>
      <c r="AC114" s="322">
        <f>AA114+AB114</f>
        <v>452</v>
      </c>
    </row>
    <row r="115" spans="1:29" ht="12.75" customHeight="1" thickBot="1">
      <c r="A115" s="151"/>
      <c r="B115" s="152"/>
      <c r="C115" s="52">
        <v>6351</v>
      </c>
      <c r="D115" s="258"/>
      <c r="E115" s="385" t="s">
        <v>15</v>
      </c>
      <c r="F115" s="373"/>
      <c r="G115" s="324"/>
      <c r="H115" s="374"/>
      <c r="I115" s="326"/>
      <c r="J115" s="374"/>
      <c r="K115" s="326"/>
      <c r="L115" s="374"/>
      <c r="M115" s="326"/>
      <c r="N115" s="374"/>
      <c r="O115" s="326"/>
      <c r="P115" s="374"/>
      <c r="Q115" s="326"/>
      <c r="R115" s="374"/>
      <c r="S115" s="326"/>
      <c r="T115" s="374"/>
      <c r="U115" s="326"/>
      <c r="V115" s="374"/>
      <c r="W115" s="326"/>
      <c r="X115" s="374">
        <v>85</v>
      </c>
      <c r="Y115" s="393">
        <f>W115+X115</f>
        <v>85</v>
      </c>
      <c r="Z115" s="374">
        <v>452</v>
      </c>
      <c r="AA115" s="387">
        <f>Y115+Z115</f>
        <v>537</v>
      </c>
      <c r="AB115" s="374"/>
      <c r="AC115" s="387">
        <f>AA115+AB115</f>
        <v>537</v>
      </c>
    </row>
    <row r="116" spans="1:29" ht="12.75" customHeight="1">
      <c r="A116" s="37">
        <v>58</v>
      </c>
      <c r="B116" s="38">
        <v>3114</v>
      </c>
      <c r="C116" s="49"/>
      <c r="D116" s="255"/>
      <c r="E116" s="372" t="s">
        <v>184</v>
      </c>
      <c r="F116" s="367"/>
      <c r="G116" s="321"/>
      <c r="H116" s="195"/>
      <c r="I116" s="306"/>
      <c r="J116" s="195"/>
      <c r="K116" s="306"/>
      <c r="L116" s="195"/>
      <c r="M116" s="306"/>
      <c r="N116" s="195"/>
      <c r="O116" s="306"/>
      <c r="P116" s="195"/>
      <c r="Q116" s="306"/>
      <c r="R116" s="195"/>
      <c r="S116" s="306"/>
      <c r="T116" s="195"/>
      <c r="U116" s="306"/>
      <c r="V116" s="195"/>
      <c r="W116" s="306"/>
      <c r="X116" s="195"/>
      <c r="Y116" s="388"/>
      <c r="Z116" s="195"/>
      <c r="AA116" s="388"/>
      <c r="AB116" s="195"/>
      <c r="AC116" s="388"/>
    </row>
    <row r="117" spans="1:29" ht="12.75" customHeight="1">
      <c r="A117" s="41"/>
      <c r="B117" s="42"/>
      <c r="C117" s="43">
        <v>5331</v>
      </c>
      <c r="D117" s="177" t="s">
        <v>189</v>
      </c>
      <c r="E117" s="292" t="s">
        <v>205</v>
      </c>
      <c r="F117" s="146"/>
      <c r="G117" s="311"/>
      <c r="H117" s="135"/>
      <c r="I117" s="303"/>
      <c r="J117" s="135"/>
      <c r="K117" s="303"/>
      <c r="L117" s="135"/>
      <c r="M117" s="303"/>
      <c r="N117" s="135"/>
      <c r="O117" s="303"/>
      <c r="P117" s="135"/>
      <c r="Q117" s="303"/>
      <c r="R117" s="135"/>
      <c r="S117" s="303"/>
      <c r="T117" s="103"/>
      <c r="U117" s="300">
        <f>S117+T117</f>
        <v>0</v>
      </c>
      <c r="V117" s="103">
        <v>200</v>
      </c>
      <c r="W117" s="300">
        <f>U117+V117</f>
        <v>200</v>
      </c>
      <c r="X117" s="103">
        <v>20</v>
      </c>
      <c r="Y117" s="322">
        <f>W117+X117</f>
        <v>220</v>
      </c>
      <c r="Z117" s="103"/>
      <c r="AA117" s="322">
        <f>Y117+Z117</f>
        <v>220</v>
      </c>
      <c r="AB117" s="103"/>
      <c r="AC117" s="322">
        <f>AA117+AB117</f>
        <v>220</v>
      </c>
    </row>
    <row r="118" spans="1:29" ht="14.25" customHeight="1" thickBot="1">
      <c r="A118" s="41"/>
      <c r="B118" s="42"/>
      <c r="C118" s="133">
        <v>5331</v>
      </c>
      <c r="D118" s="177"/>
      <c r="E118" s="182" t="s">
        <v>32</v>
      </c>
      <c r="F118" s="367"/>
      <c r="G118" s="321"/>
      <c r="H118" s="195"/>
      <c r="I118" s="306"/>
      <c r="J118" s="195"/>
      <c r="K118" s="306"/>
      <c r="L118" s="195"/>
      <c r="M118" s="306"/>
      <c r="N118" s="195"/>
      <c r="O118" s="306"/>
      <c r="P118" s="195"/>
      <c r="Q118" s="306"/>
      <c r="R118" s="195"/>
      <c r="S118" s="306"/>
      <c r="T118" s="195"/>
      <c r="U118" s="303">
        <f>S118+T118</f>
        <v>0</v>
      </c>
      <c r="V118" s="195">
        <v>200</v>
      </c>
      <c r="W118" s="303">
        <f>U118+V118</f>
        <v>200</v>
      </c>
      <c r="X118" s="195">
        <v>20</v>
      </c>
      <c r="Y118" s="387">
        <f>W118+X118</f>
        <v>220</v>
      </c>
      <c r="Z118" s="195"/>
      <c r="AA118" s="387">
        <f>Y118+Z118</f>
        <v>220</v>
      </c>
      <c r="AB118" s="195"/>
      <c r="AC118" s="387">
        <f>AA118+AB118</f>
        <v>220</v>
      </c>
    </row>
    <row r="119" spans="1:29" ht="27" customHeight="1">
      <c r="A119" s="37">
        <v>70</v>
      </c>
      <c r="B119" s="38">
        <v>3122</v>
      </c>
      <c r="C119" s="49"/>
      <c r="D119" s="255"/>
      <c r="E119" s="372" t="s">
        <v>183</v>
      </c>
      <c r="F119" s="40"/>
      <c r="G119" s="307"/>
      <c r="H119" s="308"/>
      <c r="I119" s="309"/>
      <c r="J119" s="308"/>
      <c r="K119" s="309"/>
      <c r="L119" s="308"/>
      <c r="M119" s="309"/>
      <c r="N119" s="308"/>
      <c r="O119" s="309"/>
      <c r="P119" s="308"/>
      <c r="Q119" s="309"/>
      <c r="R119" s="308"/>
      <c r="S119" s="309"/>
      <c r="T119" s="308"/>
      <c r="U119" s="309"/>
      <c r="V119" s="308"/>
      <c r="W119" s="309"/>
      <c r="X119" s="308"/>
      <c r="Y119" s="389"/>
      <c r="Z119" s="308"/>
      <c r="AA119" s="389"/>
      <c r="AB119" s="308"/>
      <c r="AC119" s="389"/>
    </row>
    <row r="120" spans="1:29" ht="12.75" customHeight="1">
      <c r="A120" s="41"/>
      <c r="B120" s="42"/>
      <c r="C120" s="43">
        <v>5331</v>
      </c>
      <c r="D120" s="177" t="s">
        <v>150</v>
      </c>
      <c r="E120" s="292" t="s">
        <v>129</v>
      </c>
      <c r="F120" s="44"/>
      <c r="G120" s="310"/>
      <c r="H120" s="103"/>
      <c r="I120" s="302"/>
      <c r="J120" s="103"/>
      <c r="K120" s="322"/>
      <c r="L120" s="103"/>
      <c r="M120" s="302"/>
      <c r="N120" s="103">
        <v>1200</v>
      </c>
      <c r="O120" s="302">
        <f>M120+N120</f>
        <v>1200</v>
      </c>
      <c r="P120" s="103"/>
      <c r="Q120" s="302">
        <f>O120+P120</f>
        <v>1200</v>
      </c>
      <c r="R120" s="103"/>
      <c r="S120" s="302">
        <f>Q120+R120</f>
        <v>1200</v>
      </c>
      <c r="T120" s="103"/>
      <c r="U120" s="300">
        <f>S120+T120</f>
        <v>1200</v>
      </c>
      <c r="V120" s="103"/>
      <c r="W120" s="300">
        <f>U120+V120</f>
        <v>1200</v>
      </c>
      <c r="X120" s="103"/>
      <c r="Y120" s="322">
        <f>W120+X120</f>
        <v>1200</v>
      </c>
      <c r="Z120" s="103"/>
      <c r="AA120" s="322">
        <f>Y120+Z120</f>
        <v>1200</v>
      </c>
      <c r="AB120" s="103"/>
      <c r="AC120" s="322">
        <f>AA120+AB120</f>
        <v>1200</v>
      </c>
    </row>
    <row r="121" spans="1:29" ht="12.75" customHeight="1" thickBot="1">
      <c r="A121" s="41"/>
      <c r="B121" s="42"/>
      <c r="C121" s="133">
        <v>5331</v>
      </c>
      <c r="D121" s="177"/>
      <c r="E121" s="182" t="s">
        <v>32</v>
      </c>
      <c r="F121" s="44"/>
      <c r="G121" s="311"/>
      <c r="H121" s="135"/>
      <c r="I121" s="303"/>
      <c r="J121" s="135"/>
      <c r="K121" s="303"/>
      <c r="L121" s="135"/>
      <c r="M121" s="303"/>
      <c r="N121" s="135">
        <v>1200</v>
      </c>
      <c r="O121" s="303">
        <f>M121+N121</f>
        <v>1200</v>
      </c>
      <c r="P121" s="135"/>
      <c r="Q121" s="303">
        <f>O121+P121</f>
        <v>1200</v>
      </c>
      <c r="R121" s="135"/>
      <c r="S121" s="303">
        <f>Q121+R121</f>
        <v>1200</v>
      </c>
      <c r="T121" s="135"/>
      <c r="U121" s="303">
        <f>S121+T121</f>
        <v>1200</v>
      </c>
      <c r="V121" s="135"/>
      <c r="W121" s="303">
        <f>U121+V121</f>
        <v>1200</v>
      </c>
      <c r="X121" s="135"/>
      <c r="Y121" s="325">
        <f>W121+X121</f>
        <v>1200</v>
      </c>
      <c r="Z121" s="135"/>
      <c r="AA121" s="325">
        <f>Y121+Z121</f>
        <v>1200</v>
      </c>
      <c r="AB121" s="135"/>
      <c r="AC121" s="325">
        <f>AA121+AB121</f>
        <v>1200</v>
      </c>
    </row>
    <row r="122" spans="1:29" ht="27" customHeight="1">
      <c r="A122" s="71">
        <v>72</v>
      </c>
      <c r="B122" s="71">
        <v>3122</v>
      </c>
      <c r="C122" s="72"/>
      <c r="D122" s="144"/>
      <c r="E122" s="409" t="s">
        <v>72</v>
      </c>
      <c r="F122" s="145"/>
      <c r="G122" s="307"/>
      <c r="H122" s="308"/>
      <c r="I122" s="309"/>
      <c r="J122" s="308"/>
      <c r="K122" s="309"/>
      <c r="L122" s="308"/>
      <c r="M122" s="309"/>
      <c r="N122" s="308"/>
      <c r="O122" s="309"/>
      <c r="P122" s="308"/>
      <c r="Q122" s="309"/>
      <c r="R122" s="308"/>
      <c r="S122" s="309"/>
      <c r="T122" s="308"/>
      <c r="U122" s="309"/>
      <c r="V122" s="308"/>
      <c r="W122" s="309"/>
      <c r="X122" s="308"/>
      <c r="Y122" s="389"/>
      <c r="Z122" s="308"/>
      <c r="AA122" s="389"/>
      <c r="AB122" s="308"/>
      <c r="AC122" s="389"/>
    </row>
    <row r="123" spans="1:29" ht="12.75" customHeight="1">
      <c r="A123" s="41"/>
      <c r="B123" s="42"/>
      <c r="C123" s="43">
        <v>6351</v>
      </c>
      <c r="D123" s="140" t="s">
        <v>73</v>
      </c>
      <c r="E123" s="194" t="s">
        <v>74</v>
      </c>
      <c r="F123" s="146"/>
      <c r="G123" s="310"/>
      <c r="H123" s="103"/>
      <c r="I123" s="302">
        <f>G123+H123</f>
        <v>0</v>
      </c>
      <c r="J123" s="103">
        <v>217.2</v>
      </c>
      <c r="K123" s="322">
        <f>I123+J123</f>
        <v>217.2</v>
      </c>
      <c r="L123" s="103"/>
      <c r="M123" s="302">
        <f>K123+L123</f>
        <v>217.2</v>
      </c>
      <c r="N123" s="103"/>
      <c r="O123" s="302">
        <f>M123+N123</f>
        <v>217.2</v>
      </c>
      <c r="P123" s="103"/>
      <c r="Q123" s="302">
        <f>O123+P123</f>
        <v>217.2</v>
      </c>
      <c r="R123" s="103"/>
      <c r="S123" s="302">
        <f>Q123+R123</f>
        <v>217.2</v>
      </c>
      <c r="T123" s="103"/>
      <c r="U123" s="300">
        <f>S123+T123</f>
        <v>217.2</v>
      </c>
      <c r="V123" s="103"/>
      <c r="W123" s="300">
        <f>U123+V123</f>
        <v>217.2</v>
      </c>
      <c r="X123" s="103"/>
      <c r="Y123" s="322">
        <f>W123+X123</f>
        <v>217.2</v>
      </c>
      <c r="Z123" s="103"/>
      <c r="AA123" s="322">
        <f>Y123+Z123</f>
        <v>217.2</v>
      </c>
      <c r="AB123" s="103"/>
      <c r="AC123" s="322">
        <f>AA123+AB123</f>
        <v>217.2</v>
      </c>
    </row>
    <row r="124" spans="1:29" ht="12.75" customHeight="1">
      <c r="A124" s="41"/>
      <c r="B124" s="42"/>
      <c r="C124" s="43">
        <v>6351</v>
      </c>
      <c r="D124" s="177" t="s">
        <v>225</v>
      </c>
      <c r="E124" s="173" t="s">
        <v>226</v>
      </c>
      <c r="F124" s="267"/>
      <c r="G124" s="327"/>
      <c r="H124" s="266"/>
      <c r="I124" s="328"/>
      <c r="J124" s="266"/>
      <c r="K124" s="329"/>
      <c r="L124" s="266"/>
      <c r="M124" s="328"/>
      <c r="N124" s="266"/>
      <c r="O124" s="328"/>
      <c r="P124" s="266"/>
      <c r="Q124" s="328"/>
      <c r="R124" s="266"/>
      <c r="S124" s="328"/>
      <c r="T124" s="266"/>
      <c r="U124" s="400"/>
      <c r="V124" s="266"/>
      <c r="W124" s="400"/>
      <c r="X124" s="266"/>
      <c r="Y124" s="329"/>
      <c r="Z124" s="266">
        <v>250</v>
      </c>
      <c r="AA124" s="322">
        <f>Y124+Z124</f>
        <v>250</v>
      </c>
      <c r="AB124" s="266"/>
      <c r="AC124" s="322">
        <f>AA124+AB124</f>
        <v>250</v>
      </c>
    </row>
    <row r="125" spans="1:29" ht="15" customHeight="1" thickBot="1">
      <c r="A125" s="41"/>
      <c r="B125" s="42"/>
      <c r="C125" s="52">
        <v>6351</v>
      </c>
      <c r="D125" s="259"/>
      <c r="E125" s="410" t="s">
        <v>15</v>
      </c>
      <c r="F125" s="147"/>
      <c r="G125" s="315"/>
      <c r="H125" s="242"/>
      <c r="I125" s="305">
        <f>G125+H125</f>
        <v>0</v>
      </c>
      <c r="J125" s="242">
        <v>217.2</v>
      </c>
      <c r="K125" s="305">
        <f>I125+J125</f>
        <v>217.2</v>
      </c>
      <c r="L125" s="242"/>
      <c r="M125" s="305">
        <f>K125+L125</f>
        <v>217.2</v>
      </c>
      <c r="N125" s="242"/>
      <c r="O125" s="305">
        <f>M125+N125</f>
        <v>217.2</v>
      </c>
      <c r="P125" s="242"/>
      <c r="Q125" s="305">
        <f>O125+P125</f>
        <v>217.2</v>
      </c>
      <c r="R125" s="242"/>
      <c r="S125" s="305">
        <f>Q125+R125</f>
        <v>217.2</v>
      </c>
      <c r="T125" s="242"/>
      <c r="U125" s="305">
        <f>S125+T125</f>
        <v>217.2</v>
      </c>
      <c r="V125" s="242"/>
      <c r="W125" s="305">
        <f>U125+V125</f>
        <v>217.2</v>
      </c>
      <c r="X125" s="242"/>
      <c r="Y125" s="387">
        <f>W125+X125</f>
        <v>217.2</v>
      </c>
      <c r="Z125" s="242">
        <v>250</v>
      </c>
      <c r="AA125" s="387">
        <f>Y125+Z125</f>
        <v>467.2</v>
      </c>
      <c r="AB125" s="242"/>
      <c r="AC125" s="387">
        <f>AA125+AB125</f>
        <v>467.2</v>
      </c>
    </row>
    <row r="126" spans="1:29" ht="15" customHeight="1">
      <c r="A126" s="71">
        <v>79</v>
      </c>
      <c r="B126" s="71">
        <v>3114</v>
      </c>
      <c r="C126" s="72"/>
      <c r="D126" s="144"/>
      <c r="E126" s="409" t="s">
        <v>168</v>
      </c>
      <c r="F126" s="281"/>
      <c r="G126" s="321"/>
      <c r="H126" s="195"/>
      <c r="I126" s="306"/>
      <c r="J126" s="195"/>
      <c r="K126" s="306"/>
      <c r="L126" s="195"/>
      <c r="M126" s="306"/>
      <c r="N126" s="195"/>
      <c r="O126" s="306"/>
      <c r="P126" s="195"/>
      <c r="Q126" s="306"/>
      <c r="R126" s="195"/>
      <c r="S126" s="306"/>
      <c r="T126" s="195"/>
      <c r="U126" s="306"/>
      <c r="V126" s="195"/>
      <c r="W126" s="306"/>
      <c r="X126" s="195"/>
      <c r="Y126" s="388"/>
      <c r="Z126" s="195"/>
      <c r="AA126" s="388"/>
      <c r="AB126" s="195"/>
      <c r="AC126" s="388"/>
    </row>
    <row r="127" spans="1:29" ht="15" customHeight="1">
      <c r="A127" s="41"/>
      <c r="B127" s="42"/>
      <c r="C127" s="43">
        <v>6351</v>
      </c>
      <c r="D127" s="140" t="s">
        <v>174</v>
      </c>
      <c r="E127" s="194" t="s">
        <v>175</v>
      </c>
      <c r="F127" s="146"/>
      <c r="G127" s="311"/>
      <c r="H127" s="135"/>
      <c r="I127" s="303"/>
      <c r="J127" s="135"/>
      <c r="K127" s="303"/>
      <c r="L127" s="135"/>
      <c r="M127" s="303"/>
      <c r="N127" s="135"/>
      <c r="O127" s="303"/>
      <c r="P127" s="103">
        <v>350</v>
      </c>
      <c r="Q127" s="302">
        <f>O127+P127</f>
        <v>350</v>
      </c>
      <c r="R127" s="103"/>
      <c r="S127" s="302">
        <f>Q127+R127</f>
        <v>350</v>
      </c>
      <c r="T127" s="103"/>
      <c r="U127" s="300">
        <f>S127+T127</f>
        <v>350</v>
      </c>
      <c r="V127" s="103"/>
      <c r="W127" s="300">
        <f>U127+V127</f>
        <v>350</v>
      </c>
      <c r="X127" s="103"/>
      <c r="Y127" s="322">
        <f>W127+X127</f>
        <v>350</v>
      </c>
      <c r="Z127" s="103"/>
      <c r="AA127" s="322">
        <f>Y127+Z127</f>
        <v>350</v>
      </c>
      <c r="AB127" s="103"/>
      <c r="AC127" s="322">
        <f>AA127+AB127</f>
        <v>350</v>
      </c>
    </row>
    <row r="128" spans="1:29" ht="15" customHeight="1" thickBot="1">
      <c r="A128" s="45"/>
      <c r="B128" s="46"/>
      <c r="C128" s="47">
        <v>6351</v>
      </c>
      <c r="D128" s="254"/>
      <c r="E128" s="404" t="s">
        <v>15</v>
      </c>
      <c r="F128" s="147"/>
      <c r="G128" s="315"/>
      <c r="H128" s="380"/>
      <c r="I128" s="305"/>
      <c r="J128" s="380"/>
      <c r="K128" s="305"/>
      <c r="L128" s="380"/>
      <c r="M128" s="305"/>
      <c r="N128" s="380"/>
      <c r="O128" s="305"/>
      <c r="P128" s="380">
        <v>350</v>
      </c>
      <c r="Q128" s="305">
        <f>O128+P128</f>
        <v>350</v>
      </c>
      <c r="R128" s="380"/>
      <c r="S128" s="305">
        <f>Q128+R128</f>
        <v>350</v>
      </c>
      <c r="T128" s="380"/>
      <c r="U128" s="305">
        <f>S128+T128</f>
        <v>350</v>
      </c>
      <c r="V128" s="380"/>
      <c r="W128" s="305">
        <f>U128+V128</f>
        <v>350</v>
      </c>
      <c r="X128" s="380"/>
      <c r="Y128" s="387">
        <f>W128+X128</f>
        <v>350</v>
      </c>
      <c r="Z128" s="380"/>
      <c r="AA128" s="387">
        <f>Y128+Z128</f>
        <v>350</v>
      </c>
      <c r="AB128" s="380"/>
      <c r="AC128" s="387">
        <f>AA128+AB128</f>
        <v>350</v>
      </c>
    </row>
    <row r="129" spans="1:29" ht="15" customHeight="1">
      <c r="A129" s="74">
        <v>80</v>
      </c>
      <c r="B129" s="74">
        <v>4322</v>
      </c>
      <c r="C129" s="233"/>
      <c r="D129" s="379"/>
      <c r="E129" s="411" t="s">
        <v>208</v>
      </c>
      <c r="F129" s="281"/>
      <c r="G129" s="321"/>
      <c r="H129" s="195"/>
      <c r="I129" s="306"/>
      <c r="J129" s="195"/>
      <c r="K129" s="306"/>
      <c r="L129" s="195"/>
      <c r="M129" s="306"/>
      <c r="N129" s="195"/>
      <c r="O129" s="306"/>
      <c r="P129" s="195"/>
      <c r="Q129" s="306"/>
      <c r="R129" s="195"/>
      <c r="S129" s="306"/>
      <c r="T129" s="195"/>
      <c r="U129" s="306"/>
      <c r="V129" s="195"/>
      <c r="W129" s="306"/>
      <c r="X129" s="195"/>
      <c r="Y129" s="388"/>
      <c r="Z129" s="195"/>
      <c r="AA129" s="388"/>
      <c r="AB129" s="195"/>
      <c r="AC129" s="388"/>
    </row>
    <row r="130" spans="1:29" ht="15" customHeight="1">
      <c r="A130" s="41"/>
      <c r="B130" s="42"/>
      <c r="C130" s="43">
        <v>6351</v>
      </c>
      <c r="D130" s="177" t="s">
        <v>206</v>
      </c>
      <c r="E130" s="194" t="s">
        <v>209</v>
      </c>
      <c r="F130" s="146"/>
      <c r="G130" s="311"/>
      <c r="H130" s="135"/>
      <c r="I130" s="303"/>
      <c r="J130" s="135"/>
      <c r="K130" s="303"/>
      <c r="L130" s="135"/>
      <c r="M130" s="303"/>
      <c r="N130" s="135"/>
      <c r="O130" s="303"/>
      <c r="P130" s="103">
        <v>350</v>
      </c>
      <c r="Q130" s="302">
        <f>O130+P130</f>
        <v>350</v>
      </c>
      <c r="R130" s="103"/>
      <c r="S130" s="302">
        <f>Q130+R130</f>
        <v>350</v>
      </c>
      <c r="T130" s="103"/>
      <c r="U130" s="302"/>
      <c r="V130" s="103"/>
      <c r="W130" s="302"/>
      <c r="X130" s="103">
        <v>50</v>
      </c>
      <c r="Y130" s="322">
        <f>W130+X130</f>
        <v>50</v>
      </c>
      <c r="Z130" s="103"/>
      <c r="AA130" s="322">
        <f>Y130+Z130</f>
        <v>50</v>
      </c>
      <c r="AB130" s="103"/>
      <c r="AC130" s="322">
        <f>AA130+AB130</f>
        <v>50</v>
      </c>
    </row>
    <row r="131" spans="1:29" ht="15" customHeight="1">
      <c r="A131" s="41"/>
      <c r="B131" s="42"/>
      <c r="C131" s="43">
        <v>6351</v>
      </c>
      <c r="D131" s="177" t="s">
        <v>229</v>
      </c>
      <c r="E131" s="194" t="s">
        <v>230</v>
      </c>
      <c r="F131" s="146"/>
      <c r="G131" s="311"/>
      <c r="H131" s="135"/>
      <c r="I131" s="303"/>
      <c r="J131" s="135"/>
      <c r="K131" s="303"/>
      <c r="L131" s="135"/>
      <c r="M131" s="303"/>
      <c r="N131" s="135"/>
      <c r="O131" s="303"/>
      <c r="P131" s="103"/>
      <c r="Q131" s="302"/>
      <c r="R131" s="103"/>
      <c r="S131" s="302"/>
      <c r="T131" s="103"/>
      <c r="U131" s="302"/>
      <c r="V131" s="103"/>
      <c r="W131" s="302"/>
      <c r="X131" s="103"/>
      <c r="Y131" s="322"/>
      <c r="Z131" s="103">
        <v>1105.7</v>
      </c>
      <c r="AA131" s="322">
        <f>Y131+Z131</f>
        <v>1105.7</v>
      </c>
      <c r="AB131" s="103">
        <v>1000</v>
      </c>
      <c r="AC131" s="322">
        <f>AA131+AB131</f>
        <v>2105.7</v>
      </c>
    </row>
    <row r="132" spans="1:29" ht="15" customHeight="1" thickBot="1">
      <c r="A132" s="41"/>
      <c r="B132" s="42"/>
      <c r="C132" s="52">
        <v>6351</v>
      </c>
      <c r="D132" s="259"/>
      <c r="E132" s="410" t="s">
        <v>15</v>
      </c>
      <c r="F132" s="147"/>
      <c r="G132" s="315"/>
      <c r="H132" s="380"/>
      <c r="I132" s="305"/>
      <c r="J132" s="380"/>
      <c r="K132" s="305"/>
      <c r="L132" s="380"/>
      <c r="M132" s="305"/>
      <c r="N132" s="380"/>
      <c r="O132" s="305"/>
      <c r="P132" s="380">
        <v>350</v>
      </c>
      <c r="Q132" s="305">
        <f>O132+P132</f>
        <v>350</v>
      </c>
      <c r="R132" s="380"/>
      <c r="S132" s="305">
        <f>Q132+R132</f>
        <v>350</v>
      </c>
      <c r="T132" s="380"/>
      <c r="U132" s="305"/>
      <c r="V132" s="380"/>
      <c r="W132" s="305"/>
      <c r="X132" s="380">
        <v>50</v>
      </c>
      <c r="Y132" s="387">
        <f>W132+X132</f>
        <v>50</v>
      </c>
      <c r="Z132" s="380">
        <v>1105.7</v>
      </c>
      <c r="AA132" s="387">
        <f>Y132+Z132</f>
        <v>1155.7</v>
      </c>
      <c r="AB132" s="380">
        <v>1000</v>
      </c>
      <c r="AC132" s="387">
        <f>AA132+AB132</f>
        <v>2155.7</v>
      </c>
    </row>
    <row r="133" spans="1:29" ht="15" customHeight="1">
      <c r="A133" s="71">
        <v>90</v>
      </c>
      <c r="B133" s="71">
        <v>3121</v>
      </c>
      <c r="C133" s="72"/>
      <c r="D133" s="144"/>
      <c r="E133" s="409" t="s">
        <v>238</v>
      </c>
      <c r="F133" s="281"/>
      <c r="G133" s="321"/>
      <c r="H133" s="195"/>
      <c r="I133" s="306"/>
      <c r="J133" s="195"/>
      <c r="K133" s="306"/>
      <c r="L133" s="195"/>
      <c r="M133" s="306"/>
      <c r="N133" s="195"/>
      <c r="O133" s="306"/>
      <c r="P133" s="195"/>
      <c r="Q133" s="306"/>
      <c r="R133" s="195"/>
      <c r="S133" s="306"/>
      <c r="T133" s="195"/>
      <c r="U133" s="306"/>
      <c r="V133" s="195"/>
      <c r="W133" s="306"/>
      <c r="X133" s="195"/>
      <c r="Y133" s="388"/>
      <c r="Z133" s="195"/>
      <c r="AA133" s="388"/>
      <c r="AB133" s="195"/>
      <c r="AC133" s="388"/>
    </row>
    <row r="134" spans="1:29" ht="15" customHeight="1">
      <c r="A134" s="41"/>
      <c r="B134" s="42"/>
      <c r="C134" s="43">
        <v>5331</v>
      </c>
      <c r="D134" s="140" t="s">
        <v>239</v>
      </c>
      <c r="E134" s="194" t="s">
        <v>240</v>
      </c>
      <c r="F134" s="146"/>
      <c r="G134" s="311"/>
      <c r="H134" s="135"/>
      <c r="I134" s="303"/>
      <c r="J134" s="135"/>
      <c r="K134" s="303"/>
      <c r="L134" s="135"/>
      <c r="M134" s="303"/>
      <c r="N134" s="135"/>
      <c r="O134" s="303"/>
      <c r="P134" s="103">
        <v>350</v>
      </c>
      <c r="Q134" s="302">
        <f>O134+P134</f>
        <v>350</v>
      </c>
      <c r="R134" s="103"/>
      <c r="S134" s="302">
        <f>Q134+R134</f>
        <v>350</v>
      </c>
      <c r="T134" s="103"/>
      <c r="U134" s="300">
        <f>S134+T134</f>
        <v>350</v>
      </c>
      <c r="V134" s="103"/>
      <c r="W134" s="300">
        <f>U134+V134</f>
        <v>350</v>
      </c>
      <c r="X134" s="103"/>
      <c r="Y134" s="322">
        <f>W134+X134</f>
        <v>350</v>
      </c>
      <c r="Z134" s="103"/>
      <c r="AA134" s="322"/>
      <c r="AB134" s="103">
        <v>126</v>
      </c>
      <c r="AC134" s="322">
        <f>AA134+AB134</f>
        <v>126</v>
      </c>
    </row>
    <row r="135" spans="1:29" ht="15" customHeight="1" thickBot="1">
      <c r="A135" s="45"/>
      <c r="B135" s="46"/>
      <c r="C135" s="52">
        <v>5331</v>
      </c>
      <c r="D135" s="258"/>
      <c r="E135" s="412" t="s">
        <v>32</v>
      </c>
      <c r="F135" s="147"/>
      <c r="G135" s="315"/>
      <c r="H135" s="380"/>
      <c r="I135" s="305"/>
      <c r="J135" s="380"/>
      <c r="K135" s="305"/>
      <c r="L135" s="380"/>
      <c r="M135" s="305"/>
      <c r="N135" s="380"/>
      <c r="O135" s="305"/>
      <c r="P135" s="380">
        <v>350</v>
      </c>
      <c r="Q135" s="305">
        <f>O135+P135</f>
        <v>350</v>
      </c>
      <c r="R135" s="380"/>
      <c r="S135" s="305">
        <f>Q135+R135</f>
        <v>350</v>
      </c>
      <c r="T135" s="380"/>
      <c r="U135" s="305">
        <f>S135+T135</f>
        <v>350</v>
      </c>
      <c r="V135" s="380"/>
      <c r="W135" s="305">
        <f>U135+V135</f>
        <v>350</v>
      </c>
      <c r="X135" s="380"/>
      <c r="Y135" s="387">
        <f>W135+X135</f>
        <v>350</v>
      </c>
      <c r="Z135" s="380"/>
      <c r="AA135" s="387"/>
      <c r="AB135" s="380">
        <v>126</v>
      </c>
      <c r="AC135" s="387">
        <f>AA135+AB135</f>
        <v>126</v>
      </c>
    </row>
    <row r="136" spans="1:29" ht="27" customHeight="1">
      <c r="A136" s="37">
        <v>92</v>
      </c>
      <c r="B136" s="38">
        <v>3121</v>
      </c>
      <c r="C136" s="49"/>
      <c r="D136" s="255"/>
      <c r="E136" s="192" t="s">
        <v>46</v>
      </c>
      <c r="F136" s="145"/>
      <c r="G136" s="307"/>
      <c r="H136" s="308"/>
      <c r="I136" s="309"/>
      <c r="J136" s="308"/>
      <c r="K136" s="309"/>
      <c r="L136" s="308"/>
      <c r="M136" s="309"/>
      <c r="N136" s="308"/>
      <c r="O136" s="309"/>
      <c r="P136" s="308"/>
      <c r="Q136" s="309"/>
      <c r="R136" s="308"/>
      <c r="S136" s="309"/>
      <c r="T136" s="308"/>
      <c r="U136" s="309"/>
      <c r="V136" s="308"/>
      <c r="W136" s="309"/>
      <c r="X136" s="308"/>
      <c r="Y136" s="389"/>
      <c r="Z136" s="308"/>
      <c r="AA136" s="389"/>
      <c r="AB136" s="308"/>
      <c r="AC136" s="389"/>
    </row>
    <row r="137" spans="1:29" ht="12.75" customHeight="1">
      <c r="A137" s="41"/>
      <c r="B137" s="42"/>
      <c r="C137" s="43">
        <v>5331</v>
      </c>
      <c r="D137" s="177" t="s">
        <v>42</v>
      </c>
      <c r="E137" s="413" t="s">
        <v>54</v>
      </c>
      <c r="F137" s="146"/>
      <c r="G137" s="310">
        <v>1500</v>
      </c>
      <c r="H137" s="103"/>
      <c r="I137" s="302">
        <f>G137+H137</f>
        <v>1500</v>
      </c>
      <c r="J137" s="103"/>
      <c r="K137" s="322">
        <f>I137+J137</f>
        <v>1500</v>
      </c>
      <c r="L137" s="103"/>
      <c r="M137" s="302">
        <f>K137+L137</f>
        <v>1500</v>
      </c>
      <c r="N137" s="103"/>
      <c r="O137" s="302">
        <f>M137+N137</f>
        <v>1500</v>
      </c>
      <c r="P137" s="103"/>
      <c r="Q137" s="302">
        <f>O137+P137</f>
        <v>1500</v>
      </c>
      <c r="R137" s="103"/>
      <c r="S137" s="302">
        <f>Q137+R137</f>
        <v>1500</v>
      </c>
      <c r="T137" s="103"/>
      <c r="U137" s="300">
        <f>S137+T137</f>
        <v>1500</v>
      </c>
      <c r="V137" s="103"/>
      <c r="W137" s="300">
        <f>U137+V137</f>
        <v>1500</v>
      </c>
      <c r="X137" s="103"/>
      <c r="Y137" s="322">
        <f>W137+X137</f>
        <v>1500</v>
      </c>
      <c r="Z137" s="103"/>
      <c r="AA137" s="322">
        <f>Y137+Z137</f>
        <v>1500</v>
      </c>
      <c r="AB137" s="103"/>
      <c r="AC137" s="322">
        <f>AA137+AB137</f>
        <v>1500</v>
      </c>
    </row>
    <row r="138" spans="1:29" ht="12.75" customHeight="1">
      <c r="A138" s="264"/>
      <c r="B138" s="265"/>
      <c r="C138" s="43">
        <v>6351</v>
      </c>
      <c r="D138" s="140" t="s">
        <v>176</v>
      </c>
      <c r="E138" s="194" t="s">
        <v>164</v>
      </c>
      <c r="F138" s="267"/>
      <c r="G138" s="327"/>
      <c r="H138" s="266"/>
      <c r="I138" s="328"/>
      <c r="J138" s="266"/>
      <c r="K138" s="329"/>
      <c r="L138" s="266"/>
      <c r="M138" s="328"/>
      <c r="N138" s="266"/>
      <c r="O138" s="328"/>
      <c r="P138" s="266">
        <v>100</v>
      </c>
      <c r="Q138" s="302">
        <f>O138+P138</f>
        <v>100</v>
      </c>
      <c r="R138" s="266"/>
      <c r="S138" s="302">
        <f>Q138+R138</f>
        <v>100</v>
      </c>
      <c r="T138" s="266"/>
      <c r="U138" s="300">
        <f>S138+T138</f>
        <v>100</v>
      </c>
      <c r="V138" s="266"/>
      <c r="W138" s="300">
        <f>U138+V138</f>
        <v>100</v>
      </c>
      <c r="X138" s="266"/>
      <c r="Y138" s="322">
        <f>W138+X138</f>
        <v>100</v>
      </c>
      <c r="Z138" s="266"/>
      <c r="AA138" s="322">
        <f>Y138+Z138</f>
        <v>100</v>
      </c>
      <c r="AB138" s="266"/>
      <c r="AC138" s="322">
        <f>AA138+AB138</f>
        <v>100</v>
      </c>
    </row>
    <row r="139" spans="1:29" ht="12.75" customHeight="1">
      <c r="A139" s="264"/>
      <c r="B139" s="265"/>
      <c r="C139" s="43">
        <v>5331</v>
      </c>
      <c r="D139" s="140" t="s">
        <v>177</v>
      </c>
      <c r="E139" s="194" t="s">
        <v>165</v>
      </c>
      <c r="F139" s="267"/>
      <c r="G139" s="327"/>
      <c r="H139" s="266"/>
      <c r="I139" s="328"/>
      <c r="J139" s="266"/>
      <c r="K139" s="329"/>
      <c r="L139" s="266"/>
      <c r="M139" s="328"/>
      <c r="N139" s="266"/>
      <c r="O139" s="328"/>
      <c r="P139" s="266">
        <v>150</v>
      </c>
      <c r="Q139" s="302">
        <f>O139+P139</f>
        <v>150</v>
      </c>
      <c r="R139" s="266"/>
      <c r="S139" s="302">
        <f>Q139+R139</f>
        <v>150</v>
      </c>
      <c r="T139" s="266"/>
      <c r="U139" s="300">
        <f>S139+T139</f>
        <v>150</v>
      </c>
      <c r="V139" s="266"/>
      <c r="W139" s="300">
        <f>U139+V139</f>
        <v>150</v>
      </c>
      <c r="X139" s="266"/>
      <c r="Y139" s="322">
        <f>W139+X139</f>
        <v>150</v>
      </c>
      <c r="Z139" s="266"/>
      <c r="AA139" s="322">
        <f>Y139+Z139</f>
        <v>150</v>
      </c>
      <c r="AB139" s="266"/>
      <c r="AC139" s="322">
        <f>AA139+AB139</f>
        <v>150</v>
      </c>
    </row>
    <row r="140" spans="1:29" ht="12.75" customHeight="1">
      <c r="A140" s="264"/>
      <c r="B140" s="265"/>
      <c r="C140" s="133">
        <v>6351</v>
      </c>
      <c r="D140" s="185"/>
      <c r="E140" s="414" t="s">
        <v>15</v>
      </c>
      <c r="F140" s="267"/>
      <c r="G140" s="327"/>
      <c r="H140" s="266"/>
      <c r="I140" s="328"/>
      <c r="J140" s="266"/>
      <c r="K140" s="329"/>
      <c r="L140" s="266"/>
      <c r="M140" s="328"/>
      <c r="N140" s="266"/>
      <c r="O140" s="328"/>
      <c r="P140" s="268">
        <v>100</v>
      </c>
      <c r="Q140" s="303">
        <f>O140+P140</f>
        <v>100</v>
      </c>
      <c r="R140" s="268"/>
      <c r="S140" s="303">
        <f>Q140+R140</f>
        <v>100</v>
      </c>
      <c r="T140" s="268"/>
      <c r="U140" s="303">
        <f>S140+T140</f>
        <v>100</v>
      </c>
      <c r="V140" s="268"/>
      <c r="W140" s="303">
        <f>U140+V140</f>
        <v>100</v>
      </c>
      <c r="X140" s="268"/>
      <c r="Y140" s="325">
        <f>W140+X140</f>
        <v>100</v>
      </c>
      <c r="Z140" s="268"/>
      <c r="AA140" s="325">
        <f>Y140+Z140</f>
        <v>100</v>
      </c>
      <c r="AB140" s="268"/>
      <c r="AC140" s="325">
        <f>AA140+AB140</f>
        <v>100</v>
      </c>
    </row>
    <row r="141" spans="1:29" ht="12.75" customHeight="1" thickBot="1">
      <c r="A141" s="45"/>
      <c r="B141" s="46"/>
      <c r="C141" s="52">
        <v>5331</v>
      </c>
      <c r="D141" s="258"/>
      <c r="E141" s="412" t="s">
        <v>32</v>
      </c>
      <c r="F141" s="147"/>
      <c r="G141" s="315">
        <v>1500</v>
      </c>
      <c r="H141" s="242"/>
      <c r="I141" s="305">
        <f>G141+H141</f>
        <v>1500</v>
      </c>
      <c r="J141" s="242"/>
      <c r="K141" s="305">
        <f>I141+J141</f>
        <v>1500</v>
      </c>
      <c r="L141" s="242"/>
      <c r="M141" s="305">
        <f>K141+L141</f>
        <v>1500</v>
      </c>
      <c r="N141" s="242"/>
      <c r="O141" s="305">
        <f>M141+N141</f>
        <v>1500</v>
      </c>
      <c r="P141" s="131">
        <v>150</v>
      </c>
      <c r="Q141" s="326">
        <f>O141+P141</f>
        <v>1650</v>
      </c>
      <c r="R141" s="242"/>
      <c r="S141" s="326">
        <f>Q141+R141</f>
        <v>1650</v>
      </c>
      <c r="T141" s="242"/>
      <c r="U141" s="305">
        <f>S141+T141</f>
        <v>1650</v>
      </c>
      <c r="V141" s="242"/>
      <c r="W141" s="305">
        <f>U141+V141</f>
        <v>1650</v>
      </c>
      <c r="X141" s="242"/>
      <c r="Y141" s="393">
        <f>W141+X141</f>
        <v>1650</v>
      </c>
      <c r="Z141" s="242"/>
      <c r="AA141" s="393">
        <f>Y141+Z141</f>
        <v>1650</v>
      </c>
      <c r="AB141" s="242"/>
      <c r="AC141" s="393">
        <f>AA141+AB141</f>
        <v>1650</v>
      </c>
    </row>
    <row r="142" spans="1:29" ht="25.5" customHeight="1">
      <c r="A142" s="241">
        <v>95</v>
      </c>
      <c r="B142" s="228">
        <v>3122</v>
      </c>
      <c r="C142" s="76"/>
      <c r="D142" s="260"/>
      <c r="E142" s="415" t="s">
        <v>55</v>
      </c>
      <c r="F142" s="229"/>
      <c r="G142" s="313"/>
      <c r="H142" s="230"/>
      <c r="I142" s="314"/>
      <c r="J142" s="230"/>
      <c r="K142" s="314"/>
      <c r="L142" s="230"/>
      <c r="M142" s="314"/>
      <c r="N142" s="230"/>
      <c r="O142" s="314"/>
      <c r="P142" s="230"/>
      <c r="Q142" s="314"/>
      <c r="R142" s="230"/>
      <c r="S142" s="314"/>
      <c r="T142" s="230"/>
      <c r="U142" s="314"/>
      <c r="V142" s="230"/>
      <c r="W142" s="314"/>
      <c r="X142" s="230"/>
      <c r="Y142" s="391"/>
      <c r="Z142" s="230"/>
      <c r="AA142" s="391"/>
      <c r="AB142" s="230"/>
      <c r="AC142" s="391"/>
    </row>
    <row r="143" spans="1:29" ht="12.75" customHeight="1">
      <c r="A143" s="41"/>
      <c r="B143" s="42"/>
      <c r="C143" s="43">
        <v>6351</v>
      </c>
      <c r="D143" s="177" t="s">
        <v>82</v>
      </c>
      <c r="E143" s="292" t="s">
        <v>56</v>
      </c>
      <c r="F143" s="263"/>
      <c r="G143" s="310">
        <v>2150</v>
      </c>
      <c r="H143" s="135"/>
      <c r="I143" s="302">
        <f>G143+H143</f>
        <v>2150</v>
      </c>
      <c r="J143" s="135"/>
      <c r="K143" s="302">
        <f>I143+J143</f>
        <v>2150</v>
      </c>
      <c r="L143" s="135"/>
      <c r="M143" s="302">
        <f>K143+L143</f>
        <v>2150</v>
      </c>
      <c r="N143" s="135"/>
      <c r="O143" s="302">
        <f>M143+N143</f>
        <v>2150</v>
      </c>
      <c r="P143" s="135"/>
      <c r="Q143" s="302">
        <f>O143+P143</f>
        <v>2150</v>
      </c>
      <c r="R143" s="135"/>
      <c r="S143" s="302">
        <f>Q143+R143</f>
        <v>2150</v>
      </c>
      <c r="T143" s="135"/>
      <c r="U143" s="300">
        <f>S143+T143</f>
        <v>2150</v>
      </c>
      <c r="V143" s="135"/>
      <c r="W143" s="300">
        <f>U143+V143</f>
        <v>2150</v>
      </c>
      <c r="X143" s="135"/>
      <c r="Y143" s="322">
        <f>W143+X143</f>
        <v>2150</v>
      </c>
      <c r="Z143" s="135"/>
      <c r="AA143" s="322">
        <f>Y143+Z143</f>
        <v>2150</v>
      </c>
      <c r="AB143" s="148"/>
      <c r="AC143" s="322">
        <f>AA143+AB143</f>
        <v>2150</v>
      </c>
    </row>
    <row r="144" spans="1:29" ht="12.75" customHeight="1" thickBot="1">
      <c r="A144" s="50"/>
      <c r="B144" s="51"/>
      <c r="C144" s="52">
        <v>6351</v>
      </c>
      <c r="D144" s="258"/>
      <c r="E144" s="385" t="s">
        <v>15</v>
      </c>
      <c r="F144" s="53"/>
      <c r="G144" s="324">
        <v>2150</v>
      </c>
      <c r="H144" s="149"/>
      <c r="I144" s="326">
        <f>G144+H144</f>
        <v>2150</v>
      </c>
      <c r="J144" s="149"/>
      <c r="K144" s="314">
        <f>I144+J144</f>
        <v>2150</v>
      </c>
      <c r="L144" s="149"/>
      <c r="M144" s="314">
        <f>K144+L144</f>
        <v>2150</v>
      </c>
      <c r="N144" s="149"/>
      <c r="O144" s="314">
        <f>M144+N144</f>
        <v>2150</v>
      </c>
      <c r="P144" s="149"/>
      <c r="Q144" s="314">
        <f>O144+P144</f>
        <v>2150</v>
      </c>
      <c r="R144" s="149"/>
      <c r="S144" s="314">
        <f>Q144+R144</f>
        <v>2150</v>
      </c>
      <c r="T144" s="149"/>
      <c r="U144" s="314">
        <f>S144+T144</f>
        <v>2150</v>
      </c>
      <c r="V144" s="149"/>
      <c r="W144" s="314">
        <f>U144+V144</f>
        <v>2150</v>
      </c>
      <c r="X144" s="149"/>
      <c r="Y144" s="391">
        <f>W144+X144</f>
        <v>2150</v>
      </c>
      <c r="Z144" s="149"/>
      <c r="AA144" s="391">
        <f>Y144+Z144</f>
        <v>2150</v>
      </c>
      <c r="AB144" s="374"/>
      <c r="AC144" s="391">
        <f>AA144+AB144</f>
        <v>2150</v>
      </c>
    </row>
    <row r="145" spans="1:29" ht="18" customHeight="1">
      <c r="A145" s="55">
        <v>97</v>
      </c>
      <c r="B145" s="55">
        <v>3123</v>
      </c>
      <c r="C145" s="39"/>
      <c r="D145" s="261"/>
      <c r="E145" s="169" t="s">
        <v>43</v>
      </c>
      <c r="F145" s="56"/>
      <c r="G145" s="57"/>
      <c r="H145" s="59"/>
      <c r="I145" s="58"/>
      <c r="J145" s="59"/>
      <c r="K145" s="58"/>
      <c r="L145" s="59"/>
      <c r="M145" s="58"/>
      <c r="N145" s="59"/>
      <c r="O145" s="58"/>
      <c r="P145" s="59"/>
      <c r="Q145" s="58"/>
      <c r="R145" s="59"/>
      <c r="S145" s="58"/>
      <c r="T145" s="59"/>
      <c r="U145" s="58"/>
      <c r="V145" s="59"/>
      <c r="W145" s="58"/>
      <c r="X145" s="59"/>
      <c r="Y145" s="394"/>
      <c r="Z145" s="59"/>
      <c r="AA145" s="394"/>
      <c r="AB145" s="59"/>
      <c r="AC145" s="394"/>
    </row>
    <row r="146" spans="1:29" ht="12.75" customHeight="1">
      <c r="A146" s="60"/>
      <c r="B146" s="61"/>
      <c r="C146" s="43">
        <v>6351</v>
      </c>
      <c r="D146" s="177" t="s">
        <v>16</v>
      </c>
      <c r="E146" s="292" t="s">
        <v>57</v>
      </c>
      <c r="F146" s="128"/>
      <c r="G146" s="64">
        <v>2700</v>
      </c>
      <c r="H146" s="65"/>
      <c r="I146" s="302">
        <f>G146+H146</f>
        <v>2700</v>
      </c>
      <c r="J146" s="65"/>
      <c r="K146" s="302">
        <f>I146+J146</f>
        <v>2700</v>
      </c>
      <c r="L146" s="65"/>
      <c r="M146" s="302">
        <f>K146+L146</f>
        <v>2700</v>
      </c>
      <c r="N146" s="65"/>
      <c r="O146" s="302">
        <f>M146+N146</f>
        <v>2700</v>
      </c>
      <c r="P146" s="65"/>
      <c r="Q146" s="302">
        <f>O146+P146</f>
        <v>2700</v>
      </c>
      <c r="R146" s="65"/>
      <c r="S146" s="302">
        <f>Q146+R146</f>
        <v>2700</v>
      </c>
      <c r="T146" s="65"/>
      <c r="U146" s="300">
        <f>S146+T146</f>
        <v>2700</v>
      </c>
      <c r="V146" s="65"/>
      <c r="W146" s="300">
        <f>U146+V146</f>
        <v>2700</v>
      </c>
      <c r="X146" s="65"/>
      <c r="Y146" s="322">
        <f>W146+X146</f>
        <v>2700</v>
      </c>
      <c r="Z146" s="65"/>
      <c r="AA146" s="322">
        <f>Y146+Z146</f>
        <v>2700</v>
      </c>
      <c r="AB146" s="65">
        <v>-431</v>
      </c>
      <c r="AC146" s="322">
        <f>AA146+AB146</f>
        <v>2269</v>
      </c>
    </row>
    <row r="147" spans="1:29" ht="12.75" customHeight="1">
      <c r="A147" s="235"/>
      <c r="B147" s="236"/>
      <c r="C147" s="43">
        <v>6351</v>
      </c>
      <c r="D147" s="201" t="s">
        <v>134</v>
      </c>
      <c r="E147" s="406" t="s">
        <v>133</v>
      </c>
      <c r="F147" s="128"/>
      <c r="G147" s="237"/>
      <c r="H147" s="238"/>
      <c r="I147" s="302"/>
      <c r="J147" s="238"/>
      <c r="K147" s="302"/>
      <c r="L147" s="238"/>
      <c r="M147" s="302"/>
      <c r="N147" s="238">
        <v>60</v>
      </c>
      <c r="O147" s="302">
        <f>M147+N147</f>
        <v>60</v>
      </c>
      <c r="P147" s="238"/>
      <c r="Q147" s="302">
        <f>O147+P147</f>
        <v>60</v>
      </c>
      <c r="R147" s="238"/>
      <c r="S147" s="302">
        <f>Q147+R147</f>
        <v>60</v>
      </c>
      <c r="T147" s="238"/>
      <c r="U147" s="300">
        <f>S147+T147</f>
        <v>60</v>
      </c>
      <c r="V147" s="238"/>
      <c r="W147" s="302">
        <f>S147+V147</f>
        <v>60</v>
      </c>
      <c r="X147" s="238"/>
      <c r="Y147" s="322">
        <f>W147+X147</f>
        <v>60</v>
      </c>
      <c r="Z147" s="238"/>
      <c r="AA147" s="322">
        <f>Y147+Z147</f>
        <v>60</v>
      </c>
      <c r="AB147" s="238"/>
      <c r="AC147" s="322">
        <f>AA147+AB147</f>
        <v>60</v>
      </c>
    </row>
    <row r="148" spans="1:29" ht="12.75" customHeight="1">
      <c r="A148" s="235"/>
      <c r="B148" s="236"/>
      <c r="C148" s="43">
        <v>5331</v>
      </c>
      <c r="D148" s="140" t="s">
        <v>237</v>
      </c>
      <c r="E148" s="292" t="s">
        <v>231</v>
      </c>
      <c r="F148" s="128"/>
      <c r="G148" s="237"/>
      <c r="H148" s="238"/>
      <c r="I148" s="328"/>
      <c r="J148" s="238"/>
      <c r="K148" s="328"/>
      <c r="L148" s="238"/>
      <c r="M148" s="328"/>
      <c r="N148" s="238"/>
      <c r="O148" s="328"/>
      <c r="P148" s="238"/>
      <c r="Q148" s="328"/>
      <c r="R148" s="238"/>
      <c r="S148" s="328"/>
      <c r="T148" s="238"/>
      <c r="U148" s="400"/>
      <c r="V148" s="238"/>
      <c r="W148" s="328"/>
      <c r="X148" s="238"/>
      <c r="Y148" s="329"/>
      <c r="Z148" s="238"/>
      <c r="AA148" s="329"/>
      <c r="AB148" s="238">
        <v>431</v>
      </c>
      <c r="AC148" s="322">
        <f>AA148+AB148</f>
        <v>431</v>
      </c>
    </row>
    <row r="149" spans="1:29" ht="12.75" customHeight="1">
      <c r="A149" s="235"/>
      <c r="B149" s="236"/>
      <c r="C149" s="133">
        <v>5331</v>
      </c>
      <c r="D149" s="177"/>
      <c r="E149" s="182" t="s">
        <v>32</v>
      </c>
      <c r="F149" s="128"/>
      <c r="G149" s="237"/>
      <c r="H149" s="238"/>
      <c r="I149" s="328"/>
      <c r="J149" s="238"/>
      <c r="K149" s="328"/>
      <c r="L149" s="238"/>
      <c r="M149" s="328"/>
      <c r="N149" s="238"/>
      <c r="O149" s="328"/>
      <c r="P149" s="238"/>
      <c r="Q149" s="328"/>
      <c r="R149" s="238"/>
      <c r="S149" s="328"/>
      <c r="T149" s="238"/>
      <c r="U149" s="400"/>
      <c r="V149" s="238"/>
      <c r="W149" s="328"/>
      <c r="X149" s="238"/>
      <c r="Y149" s="329"/>
      <c r="Z149" s="238"/>
      <c r="AA149" s="329"/>
      <c r="AB149" s="402">
        <v>431</v>
      </c>
      <c r="AC149" s="325">
        <f>AA149+AB149</f>
        <v>431</v>
      </c>
    </row>
    <row r="150" spans="1:29" ht="16.5" customHeight="1" thickBot="1">
      <c r="A150" s="66"/>
      <c r="B150" s="67"/>
      <c r="C150" s="52">
        <v>6351</v>
      </c>
      <c r="D150" s="258"/>
      <c r="E150" s="385" t="s">
        <v>15</v>
      </c>
      <c r="F150" s="68"/>
      <c r="G150" s="69">
        <v>2700</v>
      </c>
      <c r="H150" s="70"/>
      <c r="I150" s="305">
        <f>G150+H150</f>
        <v>2700</v>
      </c>
      <c r="J150" s="70"/>
      <c r="K150" s="305">
        <f>I150+J150</f>
        <v>2700</v>
      </c>
      <c r="L150" s="70"/>
      <c r="M150" s="305">
        <f>K150+L150</f>
        <v>2700</v>
      </c>
      <c r="N150" s="70">
        <v>60</v>
      </c>
      <c r="O150" s="305">
        <f>M150+N150</f>
        <v>2760</v>
      </c>
      <c r="P150" s="70"/>
      <c r="Q150" s="305">
        <f>O150+P150</f>
        <v>2760</v>
      </c>
      <c r="R150" s="70"/>
      <c r="S150" s="305">
        <f>Q150+R150</f>
        <v>2760</v>
      </c>
      <c r="T150" s="70"/>
      <c r="U150" s="305">
        <f>S150+T150</f>
        <v>2760</v>
      </c>
      <c r="V150" s="70"/>
      <c r="W150" s="305">
        <f>U150+V150</f>
        <v>2760</v>
      </c>
      <c r="X150" s="70"/>
      <c r="Y150" s="387">
        <f>W150+X150</f>
        <v>2760</v>
      </c>
      <c r="Z150" s="70"/>
      <c r="AA150" s="387">
        <f>Y150+Z150</f>
        <v>2760</v>
      </c>
      <c r="AB150" s="70">
        <v>-431</v>
      </c>
      <c r="AC150" s="393">
        <f>AA150+AB150</f>
        <v>2329</v>
      </c>
    </row>
    <row r="151" spans="1:29" ht="16.5" customHeight="1">
      <c r="A151" s="187">
        <v>99</v>
      </c>
      <c r="B151" s="187">
        <v>3123</v>
      </c>
      <c r="C151" s="225"/>
      <c r="D151" s="257"/>
      <c r="E151" s="416" t="s">
        <v>135</v>
      </c>
      <c r="F151" s="189"/>
      <c r="G151" s="239"/>
      <c r="H151" s="226"/>
      <c r="I151" s="314"/>
      <c r="J151" s="226"/>
      <c r="K151" s="306"/>
      <c r="L151" s="226"/>
      <c r="M151" s="306"/>
      <c r="N151" s="226"/>
      <c r="O151" s="306"/>
      <c r="P151" s="226"/>
      <c r="Q151" s="306"/>
      <c r="R151" s="226"/>
      <c r="S151" s="306"/>
      <c r="T151" s="226"/>
      <c r="U151" s="306"/>
      <c r="V151" s="226"/>
      <c r="W151" s="306"/>
      <c r="X151" s="226"/>
      <c r="Y151" s="388"/>
      <c r="Z151" s="226"/>
      <c r="AA151" s="388"/>
      <c r="AB151" s="226"/>
      <c r="AC151" s="388"/>
    </row>
    <row r="152" spans="1:29" ht="16.5" customHeight="1">
      <c r="A152" s="61"/>
      <c r="B152" s="60"/>
      <c r="C152" s="43">
        <v>6121</v>
      </c>
      <c r="D152" s="177" t="s">
        <v>151</v>
      </c>
      <c r="E152" s="173" t="s">
        <v>136</v>
      </c>
      <c r="F152" s="63"/>
      <c r="G152" s="240"/>
      <c r="H152" s="191"/>
      <c r="I152" s="314"/>
      <c r="J152" s="191"/>
      <c r="K152" s="303"/>
      <c r="L152" s="191"/>
      <c r="M152" s="303"/>
      <c r="N152" s="65">
        <v>1900</v>
      </c>
      <c r="O152" s="302">
        <f>M152+N152</f>
        <v>1900</v>
      </c>
      <c r="P152" s="65"/>
      <c r="Q152" s="302">
        <f>O152+P152</f>
        <v>1900</v>
      </c>
      <c r="R152" s="65">
        <v>-1900</v>
      </c>
      <c r="S152" s="302">
        <f>Q152+R152</f>
        <v>0</v>
      </c>
      <c r="T152" s="65"/>
      <c r="U152" s="300">
        <f>S152+T152</f>
        <v>0</v>
      </c>
      <c r="V152" s="65"/>
      <c r="W152" s="300">
        <f>U152+V152</f>
        <v>0</v>
      </c>
      <c r="X152" s="65"/>
      <c r="Y152" s="322">
        <f>W152+X152</f>
        <v>0</v>
      </c>
      <c r="Z152" s="65"/>
      <c r="AA152" s="322">
        <f>Y152+Z152</f>
        <v>0</v>
      </c>
      <c r="AB152" s="65"/>
      <c r="AC152" s="322">
        <f>AA152+AB152</f>
        <v>0</v>
      </c>
    </row>
    <row r="153" spans="1:29" ht="16.5" customHeight="1" thickBot="1">
      <c r="A153" s="66"/>
      <c r="B153" s="67"/>
      <c r="C153" s="47">
        <v>6121</v>
      </c>
      <c r="D153" s="256"/>
      <c r="E153" s="417" t="s">
        <v>137</v>
      </c>
      <c r="F153" s="68"/>
      <c r="G153" s="69"/>
      <c r="H153" s="70"/>
      <c r="I153" s="305"/>
      <c r="J153" s="70"/>
      <c r="K153" s="305"/>
      <c r="L153" s="70"/>
      <c r="M153" s="305"/>
      <c r="N153" s="70">
        <v>1900</v>
      </c>
      <c r="O153" s="305">
        <f>M153+N153</f>
        <v>1900</v>
      </c>
      <c r="P153" s="70"/>
      <c r="Q153" s="305">
        <f>O153+P153</f>
        <v>1900</v>
      </c>
      <c r="R153" s="70">
        <v>-1900</v>
      </c>
      <c r="S153" s="305">
        <f>Q153+R153</f>
        <v>0</v>
      </c>
      <c r="T153" s="70"/>
      <c r="U153" s="305">
        <f>S153+T153</f>
        <v>0</v>
      </c>
      <c r="V153" s="70"/>
      <c r="W153" s="305">
        <f>U153+V153</f>
        <v>0</v>
      </c>
      <c r="X153" s="70"/>
      <c r="Y153" s="387">
        <f>W153+X153</f>
        <v>0</v>
      </c>
      <c r="Z153" s="70"/>
      <c r="AA153" s="387">
        <f>Y153+Z153</f>
        <v>0</v>
      </c>
      <c r="AB153" s="70"/>
      <c r="AC153" s="387">
        <f>AA153+AB153</f>
        <v>0</v>
      </c>
    </row>
    <row r="154" spans="1:29" ht="25.5" customHeight="1">
      <c r="A154" s="241">
        <v>100</v>
      </c>
      <c r="B154" s="228">
        <v>3123</v>
      </c>
      <c r="C154" s="76"/>
      <c r="D154" s="260"/>
      <c r="E154" s="418" t="s">
        <v>212</v>
      </c>
      <c r="F154" s="229"/>
      <c r="G154" s="313"/>
      <c r="H154" s="230"/>
      <c r="I154" s="314"/>
      <c r="J154" s="230"/>
      <c r="K154" s="314"/>
      <c r="L154" s="230"/>
      <c r="M154" s="314"/>
      <c r="N154" s="230"/>
      <c r="O154" s="314"/>
      <c r="P154" s="230"/>
      <c r="Q154" s="314"/>
      <c r="R154" s="230"/>
      <c r="S154" s="314"/>
      <c r="T154" s="230"/>
      <c r="U154" s="314"/>
      <c r="V154" s="230"/>
      <c r="W154" s="314"/>
      <c r="X154" s="230"/>
      <c r="Y154" s="391"/>
      <c r="Z154" s="230"/>
      <c r="AA154" s="391"/>
      <c r="AB154" s="230"/>
      <c r="AC154" s="391"/>
    </row>
    <row r="155" spans="1:29" ht="12.75" customHeight="1">
      <c r="A155" s="41"/>
      <c r="B155" s="42"/>
      <c r="C155" s="43">
        <v>6351</v>
      </c>
      <c r="D155" s="177" t="s">
        <v>217</v>
      </c>
      <c r="E155" s="292" t="s">
        <v>213</v>
      </c>
      <c r="F155" s="129"/>
      <c r="G155" s="310"/>
      <c r="H155" s="135"/>
      <c r="I155" s="302"/>
      <c r="J155" s="135"/>
      <c r="K155" s="302"/>
      <c r="L155" s="135"/>
      <c r="M155" s="302"/>
      <c r="N155" s="135"/>
      <c r="O155" s="302"/>
      <c r="P155" s="135"/>
      <c r="Q155" s="302"/>
      <c r="R155" s="135"/>
      <c r="S155" s="302"/>
      <c r="T155" s="103">
        <v>5000</v>
      </c>
      <c r="U155" s="300">
        <f>S155+T155</f>
        <v>5000</v>
      </c>
      <c r="V155" s="135"/>
      <c r="W155" s="300">
        <f>U155+V155</f>
        <v>5000</v>
      </c>
      <c r="X155" s="135"/>
      <c r="Y155" s="322">
        <f>W155+X155</f>
        <v>5000</v>
      </c>
      <c r="Z155" s="135"/>
      <c r="AA155" s="322">
        <f>Y155+Z155</f>
        <v>5000</v>
      </c>
      <c r="AB155" s="135"/>
      <c r="AC155" s="322">
        <f>AA155+AB155</f>
        <v>5000</v>
      </c>
    </row>
    <row r="156" spans="1:29" ht="12.75" customHeight="1" thickBot="1">
      <c r="A156" s="50"/>
      <c r="B156" s="51"/>
      <c r="C156" s="52">
        <v>6351</v>
      </c>
      <c r="D156" s="258"/>
      <c r="E156" s="385" t="s">
        <v>15</v>
      </c>
      <c r="F156" s="53"/>
      <c r="G156" s="324"/>
      <c r="H156" s="149"/>
      <c r="I156" s="326"/>
      <c r="J156" s="149"/>
      <c r="K156" s="314"/>
      <c r="L156" s="149"/>
      <c r="M156" s="314"/>
      <c r="N156" s="149"/>
      <c r="O156" s="314"/>
      <c r="P156" s="149"/>
      <c r="Q156" s="314"/>
      <c r="R156" s="149"/>
      <c r="S156" s="314"/>
      <c r="T156" s="149">
        <v>5000</v>
      </c>
      <c r="U156" s="303">
        <f>S156+T156</f>
        <v>5000</v>
      </c>
      <c r="V156" s="149"/>
      <c r="W156" s="303">
        <f>U156+V156</f>
        <v>5000</v>
      </c>
      <c r="X156" s="149"/>
      <c r="Y156" s="391">
        <f>W156+X156</f>
        <v>5000</v>
      </c>
      <c r="Z156" s="149"/>
      <c r="AA156" s="391">
        <f>Y156+Z156</f>
        <v>5000</v>
      </c>
      <c r="AB156" s="149"/>
      <c r="AC156" s="391">
        <f>AA156+AB156</f>
        <v>5000</v>
      </c>
    </row>
    <row r="157" spans="1:29" ht="14.25" customHeight="1">
      <c r="A157" s="55">
        <v>110</v>
      </c>
      <c r="B157" s="55">
        <v>3121</v>
      </c>
      <c r="C157" s="39"/>
      <c r="D157" s="261"/>
      <c r="E157" s="169" t="s">
        <v>102</v>
      </c>
      <c r="F157" s="56"/>
      <c r="G157" s="57"/>
      <c r="H157" s="59"/>
      <c r="I157" s="58"/>
      <c r="J157" s="59"/>
      <c r="K157" s="58"/>
      <c r="L157" s="59"/>
      <c r="M157" s="58"/>
      <c r="N157" s="59"/>
      <c r="O157" s="58"/>
      <c r="P157" s="59"/>
      <c r="Q157" s="58"/>
      <c r="R157" s="59"/>
      <c r="S157" s="58"/>
      <c r="T157" s="59"/>
      <c r="U157" s="58"/>
      <c r="V157" s="59"/>
      <c r="W157" s="58"/>
      <c r="X157" s="59"/>
      <c r="Y157" s="394"/>
      <c r="Z157" s="59"/>
      <c r="AA157" s="394"/>
      <c r="AB157" s="59"/>
      <c r="AC157" s="394"/>
    </row>
    <row r="158" spans="1:29" ht="12.75" customHeight="1">
      <c r="A158" s="60"/>
      <c r="B158" s="61"/>
      <c r="C158" s="43">
        <v>6351</v>
      </c>
      <c r="D158" s="177" t="s">
        <v>106</v>
      </c>
      <c r="E158" s="292" t="s">
        <v>232</v>
      </c>
      <c r="F158" s="128"/>
      <c r="G158" s="64"/>
      <c r="H158" s="65"/>
      <c r="I158" s="302"/>
      <c r="J158" s="65"/>
      <c r="K158" s="302"/>
      <c r="L158" s="65">
        <v>5000</v>
      </c>
      <c r="M158" s="302">
        <f>K158+L158</f>
        <v>5000</v>
      </c>
      <c r="N158" s="65"/>
      <c r="O158" s="302">
        <f>M158+N158</f>
        <v>5000</v>
      </c>
      <c r="P158" s="65"/>
      <c r="Q158" s="302">
        <f>O158+P158</f>
        <v>5000</v>
      </c>
      <c r="R158" s="65"/>
      <c r="S158" s="302">
        <f>Q158+R158</f>
        <v>5000</v>
      </c>
      <c r="T158" s="65"/>
      <c r="U158" s="300">
        <f>S158+T158</f>
        <v>5000</v>
      </c>
      <c r="V158" s="65"/>
      <c r="W158" s="300">
        <f>U158+V158</f>
        <v>5000</v>
      </c>
      <c r="X158" s="65"/>
      <c r="Y158" s="322">
        <f>W158+X158</f>
        <v>5000</v>
      </c>
      <c r="Z158" s="65"/>
      <c r="AA158" s="322">
        <f>Y158+Z158</f>
        <v>5000</v>
      </c>
      <c r="AB158" s="65"/>
      <c r="AC158" s="322">
        <f>AA158+AB158</f>
        <v>5000</v>
      </c>
    </row>
    <row r="159" spans="1:29" ht="16.5" customHeight="1" thickBot="1">
      <c r="A159" s="66"/>
      <c r="B159" s="67"/>
      <c r="C159" s="52">
        <v>6351</v>
      </c>
      <c r="D159" s="258"/>
      <c r="E159" s="403" t="s">
        <v>15</v>
      </c>
      <c r="F159" s="68"/>
      <c r="G159" s="69"/>
      <c r="H159" s="70"/>
      <c r="I159" s="303"/>
      <c r="J159" s="70"/>
      <c r="K159" s="303"/>
      <c r="L159" s="70">
        <v>5000</v>
      </c>
      <c r="M159" s="303">
        <f>K159+L159</f>
        <v>5000</v>
      </c>
      <c r="N159" s="70"/>
      <c r="O159" s="303">
        <f>M159+N159</f>
        <v>5000</v>
      </c>
      <c r="P159" s="70"/>
      <c r="Q159" s="303">
        <f>O159+P159</f>
        <v>5000</v>
      </c>
      <c r="R159" s="70"/>
      <c r="S159" s="303">
        <f>Q159+R159</f>
        <v>5000</v>
      </c>
      <c r="T159" s="70"/>
      <c r="U159" s="303">
        <f>S159+T159</f>
        <v>5000</v>
      </c>
      <c r="V159" s="70"/>
      <c r="W159" s="303">
        <f>U159+V159</f>
        <v>5000</v>
      </c>
      <c r="X159" s="70"/>
      <c r="Y159" s="325">
        <f>W159+X159</f>
        <v>5000</v>
      </c>
      <c r="Z159" s="70"/>
      <c r="AA159" s="325">
        <f>Y159+Z159</f>
        <v>5000</v>
      </c>
      <c r="AB159" s="70"/>
      <c r="AC159" s="325">
        <f>AA159+AB159</f>
        <v>5000</v>
      </c>
    </row>
    <row r="160" spans="1:29" ht="27" customHeight="1">
      <c r="A160" s="71">
        <v>115</v>
      </c>
      <c r="B160" s="71">
        <v>3122</v>
      </c>
      <c r="C160" s="72"/>
      <c r="D160" s="168"/>
      <c r="E160" s="169" t="s">
        <v>17</v>
      </c>
      <c r="F160" s="365" t="s">
        <v>110</v>
      </c>
      <c r="G160" s="298"/>
      <c r="H160" s="105"/>
      <c r="I160" s="104"/>
      <c r="J160" s="105"/>
      <c r="K160" s="104"/>
      <c r="L160" s="105"/>
      <c r="M160" s="104"/>
      <c r="N160" s="105"/>
      <c r="O160" s="104"/>
      <c r="P160" s="105"/>
      <c r="Q160" s="104"/>
      <c r="R160" s="105"/>
      <c r="S160" s="104"/>
      <c r="T160" s="105"/>
      <c r="U160" s="104"/>
      <c r="V160" s="105"/>
      <c r="W160" s="104"/>
      <c r="X160" s="105"/>
      <c r="Y160" s="395"/>
      <c r="Z160" s="105"/>
      <c r="AA160" s="395"/>
      <c r="AB160" s="105"/>
      <c r="AC160" s="395"/>
    </row>
    <row r="161" spans="1:29" ht="16.5" customHeight="1">
      <c r="A161" s="74"/>
      <c r="B161" s="74"/>
      <c r="C161" s="76">
        <v>6351</v>
      </c>
      <c r="D161" s="177" t="s">
        <v>36</v>
      </c>
      <c r="E161" s="202" t="s">
        <v>111</v>
      </c>
      <c r="F161" s="129" t="s">
        <v>86</v>
      </c>
      <c r="G161" s="299"/>
      <c r="H161" s="106">
        <v>4593.2</v>
      </c>
      <c r="I161" s="302">
        <f>G161+H161</f>
        <v>4593.2</v>
      </c>
      <c r="J161" s="150"/>
      <c r="K161" s="302">
        <f>I161+J161</f>
        <v>4593.2</v>
      </c>
      <c r="L161" s="150"/>
      <c r="M161" s="302">
        <f>K161+L161</f>
        <v>4593.2</v>
      </c>
      <c r="N161" s="150"/>
      <c r="O161" s="302">
        <f>M161+N161</f>
        <v>4593.2</v>
      </c>
      <c r="P161" s="150"/>
      <c r="Q161" s="302">
        <f>O161+P161</f>
        <v>4593.2</v>
      </c>
      <c r="R161" s="150"/>
      <c r="S161" s="302">
        <f>Q161+R161</f>
        <v>4593.2</v>
      </c>
      <c r="T161" s="150"/>
      <c r="U161" s="300">
        <f>S161+T161</f>
        <v>4593.2</v>
      </c>
      <c r="V161" s="150"/>
      <c r="W161" s="300">
        <f>U161+V161</f>
        <v>4593.2</v>
      </c>
      <c r="X161" s="150"/>
      <c r="Y161" s="322">
        <f>W161+X161</f>
        <v>4593.2</v>
      </c>
      <c r="Z161" s="150"/>
      <c r="AA161" s="322">
        <f>Y161+Z161</f>
        <v>4593.2</v>
      </c>
      <c r="AB161" s="150"/>
      <c r="AC161" s="322">
        <f>AA161+AB161</f>
        <v>4593.2</v>
      </c>
    </row>
    <row r="162" spans="1:29" ht="14.25" customHeight="1">
      <c r="A162" s="74"/>
      <c r="B162" s="75"/>
      <c r="C162" s="76">
        <v>6351</v>
      </c>
      <c r="D162" s="177" t="s">
        <v>36</v>
      </c>
      <c r="E162" s="202" t="s">
        <v>44</v>
      </c>
      <c r="F162" s="79"/>
      <c r="G162" s="301">
        <v>10150</v>
      </c>
      <c r="H162" s="106"/>
      <c r="I162" s="302">
        <f>G162+H162</f>
        <v>10150</v>
      </c>
      <c r="J162" s="106"/>
      <c r="K162" s="302">
        <f>I162+J162</f>
        <v>10150</v>
      </c>
      <c r="L162" s="106"/>
      <c r="M162" s="302">
        <f>K162+L162</f>
        <v>10150</v>
      </c>
      <c r="N162" s="106"/>
      <c r="O162" s="302">
        <f>M162+N162</f>
        <v>10150</v>
      </c>
      <c r="P162" s="106"/>
      <c r="Q162" s="302">
        <f>O162+P162</f>
        <v>10150</v>
      </c>
      <c r="R162" s="106"/>
      <c r="S162" s="302">
        <f>Q162+R162</f>
        <v>10150</v>
      </c>
      <c r="T162" s="106"/>
      <c r="U162" s="300">
        <f>S162+T162</f>
        <v>10150</v>
      </c>
      <c r="V162" s="106"/>
      <c r="W162" s="300">
        <f>U162+V162</f>
        <v>10150</v>
      </c>
      <c r="X162" s="106"/>
      <c r="Y162" s="322">
        <f>W162+X162</f>
        <v>10150</v>
      </c>
      <c r="Z162" s="106"/>
      <c r="AA162" s="322">
        <f>Y162+Z162</f>
        <v>10150</v>
      </c>
      <c r="AB162" s="106"/>
      <c r="AC162" s="322">
        <f>AA162+AB162</f>
        <v>10150</v>
      </c>
    </row>
    <row r="163" spans="1:29" ht="13.5" customHeight="1" thickBot="1">
      <c r="A163" s="66"/>
      <c r="B163" s="67"/>
      <c r="C163" s="47">
        <v>6351</v>
      </c>
      <c r="D163" s="254"/>
      <c r="E163" s="403" t="s">
        <v>15</v>
      </c>
      <c r="F163" s="68"/>
      <c r="G163" s="69">
        <v>10150</v>
      </c>
      <c r="H163" s="132">
        <v>4593.2</v>
      </c>
      <c r="I163" s="303">
        <f>G163+H163</f>
        <v>14743.2</v>
      </c>
      <c r="J163" s="132"/>
      <c r="K163" s="303">
        <f>I163+J163</f>
        <v>14743.2</v>
      </c>
      <c r="L163" s="132"/>
      <c r="M163" s="303">
        <f>K163+L163</f>
        <v>14743.2</v>
      </c>
      <c r="N163" s="132"/>
      <c r="O163" s="303">
        <f>M163+N163</f>
        <v>14743.2</v>
      </c>
      <c r="P163" s="132"/>
      <c r="Q163" s="303">
        <f>O163+P163</f>
        <v>14743.2</v>
      </c>
      <c r="R163" s="132"/>
      <c r="S163" s="303">
        <f>Q163+R163</f>
        <v>14743.2</v>
      </c>
      <c r="T163" s="132"/>
      <c r="U163" s="303">
        <f>S163+T163</f>
        <v>14743.2</v>
      </c>
      <c r="V163" s="132"/>
      <c r="W163" s="303">
        <f>U163+V163</f>
        <v>14743.2</v>
      </c>
      <c r="X163" s="132"/>
      <c r="Y163" s="325">
        <f>W163+X163</f>
        <v>14743.2</v>
      </c>
      <c r="Z163" s="132"/>
      <c r="AA163" s="325">
        <f>Y163+Z163</f>
        <v>14743.2</v>
      </c>
      <c r="AB163" s="132"/>
      <c r="AC163" s="325">
        <f>AA163+AB163</f>
        <v>14743.2</v>
      </c>
    </row>
    <row r="164" spans="1:29" ht="15" customHeight="1">
      <c r="A164" s="71">
        <v>119</v>
      </c>
      <c r="B164" s="71">
        <v>3123</v>
      </c>
      <c r="C164" s="72"/>
      <c r="D164" s="168"/>
      <c r="E164" s="169" t="s">
        <v>138</v>
      </c>
      <c r="F164" s="73"/>
      <c r="G164" s="298"/>
      <c r="H164" s="105"/>
      <c r="I164" s="104"/>
      <c r="J164" s="105"/>
      <c r="K164" s="104"/>
      <c r="L164" s="105"/>
      <c r="M164" s="104"/>
      <c r="N164" s="105"/>
      <c r="O164" s="104"/>
      <c r="P164" s="105"/>
      <c r="Q164" s="104"/>
      <c r="R164" s="105"/>
      <c r="S164" s="104"/>
      <c r="T164" s="105"/>
      <c r="U164" s="104"/>
      <c r="V164" s="105"/>
      <c r="W164" s="104"/>
      <c r="X164" s="105"/>
      <c r="Y164" s="395"/>
      <c r="Z164" s="105"/>
      <c r="AA164" s="395"/>
      <c r="AB164" s="105"/>
      <c r="AC164" s="395"/>
    </row>
    <row r="165" spans="1:29" ht="14.25" customHeight="1">
      <c r="A165" s="74"/>
      <c r="B165" s="75"/>
      <c r="C165" s="76">
        <v>6351</v>
      </c>
      <c r="D165" s="177" t="s">
        <v>152</v>
      </c>
      <c r="E165" s="202" t="s">
        <v>139</v>
      </c>
      <c r="F165" s="79"/>
      <c r="G165" s="301"/>
      <c r="H165" s="106"/>
      <c r="I165" s="302"/>
      <c r="J165" s="106"/>
      <c r="K165" s="302"/>
      <c r="L165" s="106"/>
      <c r="M165" s="302"/>
      <c r="N165" s="106">
        <v>2500</v>
      </c>
      <c r="O165" s="302">
        <f>M165+N165</f>
        <v>2500</v>
      </c>
      <c r="P165" s="106"/>
      <c r="Q165" s="302">
        <f>O165+P165</f>
        <v>2500</v>
      </c>
      <c r="R165" s="106"/>
      <c r="S165" s="302">
        <f>Q165+R165</f>
        <v>2500</v>
      </c>
      <c r="T165" s="106"/>
      <c r="U165" s="300">
        <f>S165+T165</f>
        <v>2500</v>
      </c>
      <c r="V165" s="106"/>
      <c r="W165" s="300">
        <f>U165+V165</f>
        <v>2500</v>
      </c>
      <c r="X165" s="106"/>
      <c r="Y165" s="322">
        <f>W165+X165</f>
        <v>2500</v>
      </c>
      <c r="Z165" s="106"/>
      <c r="AA165" s="322">
        <f>Y165+Z165</f>
        <v>2500</v>
      </c>
      <c r="AB165" s="106"/>
      <c r="AC165" s="322">
        <f>AA165+AB165</f>
        <v>2500</v>
      </c>
    </row>
    <row r="166" spans="1:29" ht="13.5" customHeight="1" thickBot="1">
      <c r="A166" s="66"/>
      <c r="B166" s="67"/>
      <c r="C166" s="47">
        <v>6351</v>
      </c>
      <c r="D166" s="254"/>
      <c r="E166" s="403" t="s">
        <v>15</v>
      </c>
      <c r="F166" s="68"/>
      <c r="G166" s="69"/>
      <c r="H166" s="70"/>
      <c r="I166" s="303"/>
      <c r="J166" s="70"/>
      <c r="K166" s="303"/>
      <c r="L166" s="70"/>
      <c r="M166" s="303"/>
      <c r="N166" s="70">
        <v>2500</v>
      </c>
      <c r="O166" s="303">
        <f>M166+N166</f>
        <v>2500</v>
      </c>
      <c r="P166" s="70"/>
      <c r="Q166" s="303">
        <f>O166+P166</f>
        <v>2500</v>
      </c>
      <c r="R166" s="70"/>
      <c r="S166" s="303">
        <f>Q166+R166</f>
        <v>2500</v>
      </c>
      <c r="T166" s="70"/>
      <c r="U166" s="303">
        <f>S166+T166</f>
        <v>2500</v>
      </c>
      <c r="V166" s="70"/>
      <c r="W166" s="303">
        <f>U166+V166</f>
        <v>2500</v>
      </c>
      <c r="X166" s="70"/>
      <c r="Y166" s="325">
        <f>W166+X166</f>
        <v>2500</v>
      </c>
      <c r="Z166" s="70"/>
      <c r="AA166" s="325">
        <f>Y166+Z166</f>
        <v>2500</v>
      </c>
      <c r="AB166" s="70"/>
      <c r="AC166" s="325">
        <f>AA166+AB166</f>
        <v>2500</v>
      </c>
    </row>
    <row r="167" spans="1:29" ht="24.75" customHeight="1">
      <c r="A167" s="71">
        <v>122</v>
      </c>
      <c r="B167" s="71">
        <v>3123</v>
      </c>
      <c r="C167" s="72"/>
      <c r="D167" s="168"/>
      <c r="E167" s="169" t="s">
        <v>60</v>
      </c>
      <c r="F167" s="73"/>
      <c r="G167" s="298"/>
      <c r="H167" s="105"/>
      <c r="I167" s="104"/>
      <c r="J167" s="105"/>
      <c r="K167" s="104"/>
      <c r="L167" s="105"/>
      <c r="M167" s="104"/>
      <c r="N167" s="105"/>
      <c r="O167" s="104"/>
      <c r="P167" s="105"/>
      <c r="Q167" s="104"/>
      <c r="R167" s="105"/>
      <c r="S167" s="104"/>
      <c r="T167" s="105"/>
      <c r="U167" s="104"/>
      <c r="V167" s="105"/>
      <c r="W167" s="104"/>
      <c r="X167" s="105"/>
      <c r="Y167" s="395"/>
      <c r="Z167" s="105"/>
      <c r="AA167" s="395"/>
      <c r="AB167" s="105"/>
      <c r="AC167" s="395"/>
    </row>
    <row r="168" spans="1:29" ht="14.25" customHeight="1">
      <c r="A168" s="74"/>
      <c r="B168" s="75"/>
      <c r="C168" s="76">
        <v>6351</v>
      </c>
      <c r="D168" s="177" t="s">
        <v>83</v>
      </c>
      <c r="E168" s="202" t="s">
        <v>61</v>
      </c>
      <c r="F168" s="79"/>
      <c r="G168" s="301">
        <v>1200</v>
      </c>
      <c r="H168" s="106"/>
      <c r="I168" s="302">
        <f>G168+H168</f>
        <v>1200</v>
      </c>
      <c r="J168" s="106"/>
      <c r="K168" s="302">
        <f>I168+J168</f>
        <v>1200</v>
      </c>
      <c r="L168" s="106"/>
      <c r="M168" s="302">
        <f>K168+L168</f>
        <v>1200</v>
      </c>
      <c r="N168" s="106"/>
      <c r="O168" s="302">
        <f>M168+N168</f>
        <v>1200</v>
      </c>
      <c r="P168" s="106"/>
      <c r="Q168" s="302">
        <f>O168+P168</f>
        <v>1200</v>
      </c>
      <c r="R168" s="106"/>
      <c r="S168" s="302">
        <f>Q168+R168</f>
        <v>1200</v>
      </c>
      <c r="T168" s="106"/>
      <c r="U168" s="300">
        <f>S168+T168</f>
        <v>1200</v>
      </c>
      <c r="V168" s="106"/>
      <c r="W168" s="300">
        <f>U168+V168</f>
        <v>1200</v>
      </c>
      <c r="X168" s="106"/>
      <c r="Y168" s="322">
        <f>W168+X168</f>
        <v>1200</v>
      </c>
      <c r="Z168" s="106"/>
      <c r="AA168" s="322">
        <f>Y168+Z168</f>
        <v>1200</v>
      </c>
      <c r="AB168" s="106"/>
      <c r="AC168" s="322">
        <f>AA168+AB168</f>
        <v>1200</v>
      </c>
    </row>
    <row r="169" spans="1:29" ht="13.5" customHeight="1" thickBot="1">
      <c r="A169" s="66"/>
      <c r="B169" s="67"/>
      <c r="C169" s="47">
        <v>6351</v>
      </c>
      <c r="D169" s="254"/>
      <c r="E169" s="403" t="s">
        <v>15</v>
      </c>
      <c r="F169" s="68"/>
      <c r="G169" s="69">
        <v>1200</v>
      </c>
      <c r="H169" s="70"/>
      <c r="I169" s="303">
        <f>G169+H169</f>
        <v>1200</v>
      </c>
      <c r="J169" s="70"/>
      <c r="K169" s="303">
        <f>I169+J169</f>
        <v>1200</v>
      </c>
      <c r="L169" s="70"/>
      <c r="M169" s="303">
        <f>K169+L169</f>
        <v>1200</v>
      </c>
      <c r="N169" s="70"/>
      <c r="O169" s="303">
        <f>M169+N169</f>
        <v>1200</v>
      </c>
      <c r="P169" s="70"/>
      <c r="Q169" s="303">
        <f>O169+P169</f>
        <v>1200</v>
      </c>
      <c r="R169" s="70"/>
      <c r="S169" s="303">
        <f>Q169+R169</f>
        <v>1200</v>
      </c>
      <c r="T169" s="70"/>
      <c r="U169" s="303">
        <f>S169+T169</f>
        <v>1200</v>
      </c>
      <c r="V169" s="70"/>
      <c r="W169" s="303">
        <f>U169+V169</f>
        <v>1200</v>
      </c>
      <c r="X169" s="70"/>
      <c r="Y169" s="325">
        <f>W169+X169</f>
        <v>1200</v>
      </c>
      <c r="Z169" s="70"/>
      <c r="AA169" s="325">
        <f>Y169+Z169</f>
        <v>1200</v>
      </c>
      <c r="AB169" s="70"/>
      <c r="AC169" s="325">
        <f>AA169+AB169</f>
        <v>1200</v>
      </c>
    </row>
    <row r="170" spans="1:29" ht="14.25" customHeight="1">
      <c r="A170" s="71">
        <v>123</v>
      </c>
      <c r="B170" s="71">
        <v>3124</v>
      </c>
      <c r="C170" s="72"/>
      <c r="D170" s="168"/>
      <c r="E170" s="169" t="s">
        <v>140</v>
      </c>
      <c r="F170" s="73"/>
      <c r="G170" s="298"/>
      <c r="H170" s="105"/>
      <c r="I170" s="104"/>
      <c r="J170" s="105"/>
      <c r="K170" s="104"/>
      <c r="L170" s="105"/>
      <c r="M170" s="104"/>
      <c r="N170" s="105"/>
      <c r="O170" s="104"/>
      <c r="P170" s="105"/>
      <c r="Q170" s="104"/>
      <c r="R170" s="105"/>
      <c r="S170" s="104"/>
      <c r="T170" s="105"/>
      <c r="U170" s="104"/>
      <c r="V170" s="105"/>
      <c r="W170" s="104"/>
      <c r="X170" s="105"/>
      <c r="Y170" s="395"/>
      <c r="Z170" s="105"/>
      <c r="AA170" s="395"/>
      <c r="AB170" s="105"/>
      <c r="AC170" s="395"/>
    </row>
    <row r="171" spans="1:29" ht="14.25" customHeight="1">
      <c r="A171" s="74"/>
      <c r="B171" s="75"/>
      <c r="C171" s="43">
        <v>5331</v>
      </c>
      <c r="D171" s="177" t="s">
        <v>153</v>
      </c>
      <c r="E171" s="202" t="s">
        <v>141</v>
      </c>
      <c r="F171" s="79"/>
      <c r="G171" s="301"/>
      <c r="H171" s="106"/>
      <c r="I171" s="302"/>
      <c r="J171" s="106"/>
      <c r="K171" s="302"/>
      <c r="L171" s="106"/>
      <c r="M171" s="302"/>
      <c r="N171" s="106">
        <v>4060</v>
      </c>
      <c r="O171" s="302">
        <f>M171+N171</f>
        <v>4060</v>
      </c>
      <c r="P171" s="106"/>
      <c r="Q171" s="302">
        <f>O171+P171</f>
        <v>4060</v>
      </c>
      <c r="R171" s="106"/>
      <c r="S171" s="302">
        <f>Q171+R171</f>
        <v>4060</v>
      </c>
      <c r="T171" s="106"/>
      <c r="U171" s="300">
        <f>S171+T171</f>
        <v>4060</v>
      </c>
      <c r="V171" s="106"/>
      <c r="W171" s="300">
        <f>U171+V171</f>
        <v>4060</v>
      </c>
      <c r="X171" s="106"/>
      <c r="Y171" s="322">
        <f>W171+X171</f>
        <v>4060</v>
      </c>
      <c r="Z171" s="106"/>
      <c r="AA171" s="322">
        <f>Y171+Z171</f>
        <v>4060</v>
      </c>
      <c r="AB171" s="106"/>
      <c r="AC171" s="322">
        <f>AA171+AB171</f>
        <v>4060</v>
      </c>
    </row>
    <row r="172" spans="1:29" ht="13.5" customHeight="1" thickBot="1">
      <c r="A172" s="66"/>
      <c r="B172" s="67"/>
      <c r="C172" s="52">
        <v>5331</v>
      </c>
      <c r="D172" s="254"/>
      <c r="E172" s="251" t="s">
        <v>32</v>
      </c>
      <c r="F172" s="68"/>
      <c r="G172" s="69"/>
      <c r="H172" s="70"/>
      <c r="I172" s="303"/>
      <c r="J172" s="70"/>
      <c r="K172" s="303"/>
      <c r="L172" s="70"/>
      <c r="M172" s="303"/>
      <c r="N172" s="70">
        <v>4060</v>
      </c>
      <c r="O172" s="303">
        <f>M172+N172</f>
        <v>4060</v>
      </c>
      <c r="P172" s="70"/>
      <c r="Q172" s="303">
        <f>O172+P172</f>
        <v>4060</v>
      </c>
      <c r="R172" s="70"/>
      <c r="S172" s="303">
        <f>Q172+R172</f>
        <v>4060</v>
      </c>
      <c r="T172" s="70"/>
      <c r="U172" s="303">
        <f>S172+T172</f>
        <v>4060</v>
      </c>
      <c r="V172" s="70"/>
      <c r="W172" s="303">
        <f>U172+V172</f>
        <v>4060</v>
      </c>
      <c r="X172" s="70"/>
      <c r="Y172" s="325">
        <f>W172+X172</f>
        <v>4060</v>
      </c>
      <c r="Z172" s="70"/>
      <c r="AA172" s="325">
        <f>Y172+Z172</f>
        <v>4060</v>
      </c>
      <c r="AB172" s="70"/>
      <c r="AC172" s="325">
        <f>AA172+AB172</f>
        <v>4060</v>
      </c>
    </row>
    <row r="173" spans="1:29" ht="15.75" customHeight="1">
      <c r="A173" s="71">
        <v>127</v>
      </c>
      <c r="B173" s="71">
        <v>4322</v>
      </c>
      <c r="C173" s="72"/>
      <c r="D173" s="168"/>
      <c r="E173" s="169" t="s">
        <v>62</v>
      </c>
      <c r="F173" s="73"/>
      <c r="G173" s="298"/>
      <c r="H173" s="105"/>
      <c r="I173" s="104"/>
      <c r="J173" s="105"/>
      <c r="K173" s="104"/>
      <c r="L173" s="105"/>
      <c r="M173" s="104"/>
      <c r="N173" s="105"/>
      <c r="O173" s="104"/>
      <c r="P173" s="105"/>
      <c r="Q173" s="104"/>
      <c r="R173" s="105"/>
      <c r="S173" s="104"/>
      <c r="T173" s="105"/>
      <c r="U173" s="104"/>
      <c r="V173" s="105"/>
      <c r="W173" s="104"/>
      <c r="X173" s="105"/>
      <c r="Y173" s="395"/>
      <c r="Z173" s="105"/>
      <c r="AA173" s="395"/>
      <c r="AB173" s="105"/>
      <c r="AC173" s="395"/>
    </row>
    <row r="174" spans="1:29" ht="14.25" customHeight="1">
      <c r="A174" s="74"/>
      <c r="B174" s="75"/>
      <c r="C174" s="43">
        <v>5331</v>
      </c>
      <c r="D174" s="177" t="s">
        <v>84</v>
      </c>
      <c r="E174" s="202" t="s">
        <v>112</v>
      </c>
      <c r="F174" s="79"/>
      <c r="G174" s="301">
        <v>4600</v>
      </c>
      <c r="H174" s="106"/>
      <c r="I174" s="302">
        <f>G174+H174</f>
        <v>4600</v>
      </c>
      <c r="J174" s="106"/>
      <c r="K174" s="302">
        <f>I174+J174</f>
        <v>4600</v>
      </c>
      <c r="L174" s="106"/>
      <c r="M174" s="302">
        <f>K174+L174</f>
        <v>4600</v>
      </c>
      <c r="N174" s="106"/>
      <c r="O174" s="302">
        <f>M174+N174</f>
        <v>4600</v>
      </c>
      <c r="P174" s="106"/>
      <c r="Q174" s="302">
        <f>O174+P174</f>
        <v>4600</v>
      </c>
      <c r="R174" s="106"/>
      <c r="S174" s="302">
        <f>Q174+R174</f>
        <v>4600</v>
      </c>
      <c r="T174" s="106"/>
      <c r="U174" s="300">
        <f>S174+T174</f>
        <v>4600</v>
      </c>
      <c r="V174" s="106"/>
      <c r="W174" s="300">
        <f>U174+V174</f>
        <v>4600</v>
      </c>
      <c r="X174" s="106"/>
      <c r="Y174" s="322">
        <f>W174+X174</f>
        <v>4600</v>
      </c>
      <c r="Z174" s="106"/>
      <c r="AA174" s="322">
        <f>Y174+Z174</f>
        <v>4600</v>
      </c>
      <c r="AB174" s="106"/>
      <c r="AC174" s="322">
        <f>AA174+AB174</f>
        <v>4600</v>
      </c>
    </row>
    <row r="175" spans="1:29" ht="14.25" customHeight="1">
      <c r="A175" s="61"/>
      <c r="B175" s="60"/>
      <c r="C175" s="43">
        <v>5331</v>
      </c>
      <c r="D175" s="177" t="s">
        <v>207</v>
      </c>
      <c r="E175" s="173" t="s">
        <v>193</v>
      </c>
      <c r="F175" s="63"/>
      <c r="G175" s="64"/>
      <c r="H175" s="65"/>
      <c r="I175" s="302"/>
      <c r="J175" s="65"/>
      <c r="K175" s="302"/>
      <c r="L175" s="65"/>
      <c r="M175" s="302"/>
      <c r="N175" s="65"/>
      <c r="O175" s="302"/>
      <c r="P175" s="65"/>
      <c r="Q175" s="302"/>
      <c r="R175" s="65"/>
      <c r="S175" s="302"/>
      <c r="T175" s="65"/>
      <c r="U175" s="302"/>
      <c r="V175" s="65"/>
      <c r="W175" s="302"/>
      <c r="X175" s="381">
        <v>50</v>
      </c>
      <c r="Y175" s="322">
        <f>W175+X175</f>
        <v>50</v>
      </c>
      <c r="Z175" s="381"/>
      <c r="AA175" s="322">
        <f>Y175+Z175</f>
        <v>50</v>
      </c>
      <c r="AB175" s="381"/>
      <c r="AC175" s="322">
        <f>AA175+AB175</f>
        <v>50</v>
      </c>
    </row>
    <row r="176" spans="1:29" ht="13.5" customHeight="1" thickBot="1">
      <c r="A176" s="368"/>
      <c r="B176" s="369"/>
      <c r="C176" s="52">
        <v>5331</v>
      </c>
      <c r="D176" s="259"/>
      <c r="E176" s="251" t="s">
        <v>32</v>
      </c>
      <c r="F176" s="271"/>
      <c r="G176" s="304">
        <v>4600</v>
      </c>
      <c r="H176" s="370"/>
      <c r="I176" s="314">
        <f>G176+H176</f>
        <v>4600</v>
      </c>
      <c r="J176" s="370"/>
      <c r="K176" s="314">
        <f>I176+J176</f>
        <v>4600</v>
      </c>
      <c r="L176" s="370"/>
      <c r="M176" s="314">
        <f>K176+L176</f>
        <v>4600</v>
      </c>
      <c r="N176" s="370"/>
      <c r="O176" s="314">
        <f>M176+N176</f>
        <v>4600</v>
      </c>
      <c r="P176" s="370"/>
      <c r="Q176" s="314">
        <f>O176+P176</f>
        <v>4600</v>
      </c>
      <c r="R176" s="370"/>
      <c r="S176" s="314">
        <f>Q176+R176</f>
        <v>4600</v>
      </c>
      <c r="T176" s="370"/>
      <c r="U176" s="303">
        <f>S176+T176</f>
        <v>4600</v>
      </c>
      <c r="V176" s="370"/>
      <c r="W176" s="303">
        <f>U176+V176</f>
        <v>4600</v>
      </c>
      <c r="X176" s="382">
        <v>50</v>
      </c>
      <c r="Y176" s="391">
        <f>W176+X176</f>
        <v>4650</v>
      </c>
      <c r="Z176" s="382"/>
      <c r="AA176" s="391">
        <f>Y176+Z176</f>
        <v>4650</v>
      </c>
      <c r="AB176" s="382"/>
      <c r="AC176" s="391">
        <f>AA176+AB176</f>
        <v>4650</v>
      </c>
    </row>
    <row r="177" spans="1:29" ht="27" customHeight="1">
      <c r="A177" s="71">
        <v>131</v>
      </c>
      <c r="B177" s="71">
        <v>3114</v>
      </c>
      <c r="C177" s="72"/>
      <c r="D177" s="168"/>
      <c r="E177" s="169" t="s">
        <v>142</v>
      </c>
      <c r="F177" s="73"/>
      <c r="G177" s="298"/>
      <c r="H177" s="105"/>
      <c r="I177" s="104"/>
      <c r="J177" s="105"/>
      <c r="K177" s="104"/>
      <c r="L177" s="105"/>
      <c r="M177" s="104"/>
      <c r="N177" s="105"/>
      <c r="O177" s="104"/>
      <c r="P177" s="105"/>
      <c r="Q177" s="104"/>
      <c r="R177" s="105"/>
      <c r="S177" s="104"/>
      <c r="T177" s="105"/>
      <c r="U177" s="104"/>
      <c r="V177" s="105"/>
      <c r="W177" s="104"/>
      <c r="X177" s="105"/>
      <c r="Y177" s="395"/>
      <c r="Z177" s="105"/>
      <c r="AA177" s="395"/>
      <c r="AB177" s="105"/>
      <c r="AC177" s="395"/>
    </row>
    <row r="178" spans="1:29" ht="12" customHeight="1">
      <c r="A178" s="74"/>
      <c r="B178" s="75"/>
      <c r="C178" s="43">
        <v>5331</v>
      </c>
      <c r="D178" s="177" t="s">
        <v>154</v>
      </c>
      <c r="E178" s="202" t="s">
        <v>233</v>
      </c>
      <c r="F178" s="79"/>
      <c r="G178" s="301"/>
      <c r="H178" s="106"/>
      <c r="I178" s="302"/>
      <c r="J178" s="106"/>
      <c r="K178" s="302"/>
      <c r="L178" s="106"/>
      <c r="M178" s="302"/>
      <c r="N178" s="106">
        <v>1500</v>
      </c>
      <c r="O178" s="302">
        <f>M178+N178</f>
        <v>1500</v>
      </c>
      <c r="P178" s="106"/>
      <c r="Q178" s="302">
        <f>O178+P178</f>
        <v>1500</v>
      </c>
      <c r="R178" s="106"/>
      <c r="S178" s="302">
        <f>Q178+R178</f>
        <v>1500</v>
      </c>
      <c r="T178" s="106"/>
      <c r="U178" s="300">
        <f>S178+T178</f>
        <v>1500</v>
      </c>
      <c r="V178" s="106"/>
      <c r="W178" s="300">
        <f>U178+V178</f>
        <v>1500</v>
      </c>
      <c r="X178" s="106"/>
      <c r="Y178" s="322">
        <f>W178+X178</f>
        <v>1500</v>
      </c>
      <c r="Z178" s="106"/>
      <c r="AA178" s="322">
        <f>Y178+Z178</f>
        <v>1500</v>
      </c>
      <c r="AB178" s="106"/>
      <c r="AC178" s="322">
        <f>AA178+AB178</f>
        <v>1500</v>
      </c>
    </row>
    <row r="179" spans="1:29" ht="13.5" customHeight="1" thickBot="1">
      <c r="A179" s="66"/>
      <c r="B179" s="67"/>
      <c r="C179" s="52">
        <v>5331</v>
      </c>
      <c r="D179" s="254"/>
      <c r="E179" s="251" t="s">
        <v>32</v>
      </c>
      <c r="F179" s="68"/>
      <c r="G179" s="69"/>
      <c r="H179" s="70"/>
      <c r="I179" s="303"/>
      <c r="J179" s="70"/>
      <c r="K179" s="303"/>
      <c r="L179" s="70"/>
      <c r="M179" s="303"/>
      <c r="N179" s="70">
        <v>1500</v>
      </c>
      <c r="O179" s="303">
        <f>M179+N179</f>
        <v>1500</v>
      </c>
      <c r="P179" s="70"/>
      <c r="Q179" s="303">
        <f>O179+P179</f>
        <v>1500</v>
      </c>
      <c r="R179" s="70"/>
      <c r="S179" s="303">
        <f>Q179+R179</f>
        <v>1500</v>
      </c>
      <c r="T179" s="70"/>
      <c r="U179" s="303">
        <f>S179+T179</f>
        <v>1500</v>
      </c>
      <c r="V179" s="70"/>
      <c r="W179" s="303">
        <f>U179+V179</f>
        <v>1500</v>
      </c>
      <c r="X179" s="70"/>
      <c r="Y179" s="325">
        <f>W179+X179</f>
        <v>1500</v>
      </c>
      <c r="Z179" s="70"/>
      <c r="AA179" s="325">
        <f>Y179+Z179</f>
        <v>1500</v>
      </c>
      <c r="AB179" s="70"/>
      <c r="AC179" s="325">
        <f>AA179+AB179</f>
        <v>1500</v>
      </c>
    </row>
    <row r="180" spans="1:29" ht="27.75" customHeight="1">
      <c r="A180" s="71">
        <v>145</v>
      </c>
      <c r="B180" s="71">
        <v>3123</v>
      </c>
      <c r="C180" s="72"/>
      <c r="D180" s="168"/>
      <c r="E180" s="169" t="s">
        <v>143</v>
      </c>
      <c r="F180" s="73"/>
      <c r="G180" s="298"/>
      <c r="H180" s="105"/>
      <c r="I180" s="104"/>
      <c r="J180" s="105"/>
      <c r="K180" s="104"/>
      <c r="L180" s="105"/>
      <c r="M180" s="104"/>
      <c r="N180" s="105"/>
      <c r="O180" s="104"/>
      <c r="P180" s="105"/>
      <c r="Q180" s="104"/>
      <c r="R180" s="105"/>
      <c r="S180" s="104"/>
      <c r="T180" s="105"/>
      <c r="U180" s="104"/>
      <c r="V180" s="105"/>
      <c r="W180" s="104"/>
      <c r="X180" s="105"/>
      <c r="Y180" s="395"/>
      <c r="Z180" s="105"/>
      <c r="AA180" s="395"/>
      <c r="AB180" s="105"/>
      <c r="AC180" s="395"/>
    </row>
    <row r="181" spans="1:29" ht="14.25" customHeight="1">
      <c r="A181" s="74"/>
      <c r="B181" s="75"/>
      <c r="C181" s="76">
        <v>6351</v>
      </c>
      <c r="D181" s="177" t="s">
        <v>155</v>
      </c>
      <c r="E181" s="202" t="s">
        <v>162</v>
      </c>
      <c r="F181" s="79"/>
      <c r="G181" s="301"/>
      <c r="H181" s="106"/>
      <c r="I181" s="302"/>
      <c r="J181" s="106"/>
      <c r="K181" s="302"/>
      <c r="L181" s="106"/>
      <c r="M181" s="302"/>
      <c r="N181" s="106">
        <v>800</v>
      </c>
      <c r="O181" s="302">
        <f>M181+N181</f>
        <v>800</v>
      </c>
      <c r="P181" s="106"/>
      <c r="Q181" s="302">
        <f>O181+P181</f>
        <v>800</v>
      </c>
      <c r="R181" s="106"/>
      <c r="S181" s="302">
        <f>Q181+R181</f>
        <v>800</v>
      </c>
      <c r="T181" s="106"/>
      <c r="U181" s="300">
        <f>S181+T181</f>
        <v>800</v>
      </c>
      <c r="V181" s="106"/>
      <c r="W181" s="300">
        <f>U181+V181</f>
        <v>800</v>
      </c>
      <c r="X181" s="106"/>
      <c r="Y181" s="322">
        <f>W181+X181</f>
        <v>800</v>
      </c>
      <c r="Z181" s="106"/>
      <c r="AA181" s="322">
        <f>Y181+Z181</f>
        <v>800</v>
      </c>
      <c r="AB181" s="106"/>
      <c r="AC181" s="322">
        <f>AA181+AB181</f>
        <v>800</v>
      </c>
    </row>
    <row r="182" spans="1:29" ht="13.5" customHeight="1" thickBot="1">
      <c r="A182" s="66"/>
      <c r="B182" s="67"/>
      <c r="C182" s="47">
        <v>6351</v>
      </c>
      <c r="D182" s="254"/>
      <c r="E182" s="403" t="s">
        <v>15</v>
      </c>
      <c r="F182" s="68"/>
      <c r="G182" s="69"/>
      <c r="H182" s="70"/>
      <c r="I182" s="303"/>
      <c r="J182" s="70"/>
      <c r="K182" s="303"/>
      <c r="L182" s="70"/>
      <c r="M182" s="303"/>
      <c r="N182" s="70">
        <v>800</v>
      </c>
      <c r="O182" s="303">
        <f>M182+N182</f>
        <v>800</v>
      </c>
      <c r="P182" s="70"/>
      <c r="Q182" s="303">
        <f>O182+P182</f>
        <v>800</v>
      </c>
      <c r="R182" s="70"/>
      <c r="S182" s="303">
        <f>Q182+R182</f>
        <v>800</v>
      </c>
      <c r="T182" s="70"/>
      <c r="U182" s="303">
        <f>S182+T182</f>
        <v>800</v>
      </c>
      <c r="V182" s="70"/>
      <c r="W182" s="303">
        <f>U182+V182</f>
        <v>800</v>
      </c>
      <c r="X182" s="70"/>
      <c r="Y182" s="325">
        <f>W182+X182</f>
        <v>800</v>
      </c>
      <c r="Z182" s="70"/>
      <c r="AA182" s="325">
        <f>Y182+Z182</f>
        <v>800</v>
      </c>
      <c r="AB182" s="70"/>
      <c r="AC182" s="325">
        <f>AA182+AB182</f>
        <v>800</v>
      </c>
    </row>
    <row r="183" spans="1:29" ht="27.75" customHeight="1">
      <c r="A183" s="71">
        <v>155</v>
      </c>
      <c r="B183" s="71">
        <v>3146</v>
      </c>
      <c r="C183" s="72"/>
      <c r="D183" s="168"/>
      <c r="E183" s="169" t="s">
        <v>114</v>
      </c>
      <c r="F183" s="73"/>
      <c r="G183" s="298"/>
      <c r="H183" s="105"/>
      <c r="I183" s="104"/>
      <c r="J183" s="105"/>
      <c r="K183" s="104"/>
      <c r="L183" s="105"/>
      <c r="M183" s="104"/>
      <c r="N183" s="105"/>
      <c r="O183" s="104"/>
      <c r="P183" s="105"/>
      <c r="Q183" s="104"/>
      <c r="R183" s="105"/>
      <c r="S183" s="104"/>
      <c r="T183" s="105"/>
      <c r="U183" s="104"/>
      <c r="V183" s="105"/>
      <c r="W183" s="104"/>
      <c r="X183" s="105"/>
      <c r="Y183" s="395"/>
      <c r="Z183" s="105"/>
      <c r="AA183" s="395"/>
      <c r="AB183" s="105"/>
      <c r="AC183" s="395"/>
    </row>
    <row r="184" spans="1:29" ht="14.25" customHeight="1">
      <c r="A184" s="74"/>
      <c r="B184" s="75"/>
      <c r="C184" s="43">
        <v>5331</v>
      </c>
      <c r="D184" s="177" t="s">
        <v>85</v>
      </c>
      <c r="E184" s="202" t="s">
        <v>115</v>
      </c>
      <c r="F184" s="79"/>
      <c r="G184" s="301">
        <v>500</v>
      </c>
      <c r="H184" s="106"/>
      <c r="I184" s="302">
        <f>G184+H184</f>
        <v>500</v>
      </c>
      <c r="J184" s="106"/>
      <c r="K184" s="302">
        <f>I184+J184</f>
        <v>500</v>
      </c>
      <c r="L184" s="106">
        <v>-300</v>
      </c>
      <c r="M184" s="302">
        <f>K184+L184</f>
        <v>200</v>
      </c>
      <c r="N184" s="106"/>
      <c r="O184" s="302">
        <f aca="true" t="shared" si="15" ref="O184:O190">M184+N184</f>
        <v>200</v>
      </c>
      <c r="P184" s="106"/>
      <c r="Q184" s="302">
        <f aca="true" t="shared" si="16" ref="Q184:Q190">O184+P184</f>
        <v>200</v>
      </c>
      <c r="R184" s="106"/>
      <c r="S184" s="302">
        <f aca="true" t="shared" si="17" ref="S184:S190">Q184+R184</f>
        <v>200</v>
      </c>
      <c r="T184" s="106"/>
      <c r="U184" s="300">
        <f>S184+T184</f>
        <v>200</v>
      </c>
      <c r="V184" s="106"/>
      <c r="W184" s="300">
        <f>U184+V184</f>
        <v>200</v>
      </c>
      <c r="X184" s="106">
        <v>-14.8</v>
      </c>
      <c r="Y184" s="322">
        <f aca="true" t="shared" si="18" ref="Y184:Y190">W184+X184</f>
        <v>185.2</v>
      </c>
      <c r="Z184" s="106"/>
      <c r="AA184" s="322">
        <f>Y184+Z184</f>
        <v>185.2</v>
      </c>
      <c r="AB184" s="106"/>
      <c r="AC184" s="322">
        <f>AA184+AB184</f>
        <v>185.2</v>
      </c>
    </row>
    <row r="185" spans="1:29" ht="14.25" customHeight="1">
      <c r="A185" s="61"/>
      <c r="B185" s="43"/>
      <c r="C185" s="43">
        <v>6351</v>
      </c>
      <c r="D185" s="177" t="s">
        <v>85</v>
      </c>
      <c r="E185" s="202" t="s">
        <v>115</v>
      </c>
      <c r="F185" s="366"/>
      <c r="G185" s="64"/>
      <c r="H185" s="65"/>
      <c r="I185" s="302"/>
      <c r="J185" s="65"/>
      <c r="K185" s="302">
        <f>I185+J185</f>
        <v>0</v>
      </c>
      <c r="L185" s="65">
        <v>300</v>
      </c>
      <c r="M185" s="302">
        <f>K185+L185</f>
        <v>300</v>
      </c>
      <c r="N185" s="65"/>
      <c r="O185" s="302">
        <f t="shared" si="15"/>
        <v>300</v>
      </c>
      <c r="P185" s="65"/>
      <c r="Q185" s="302">
        <f t="shared" si="16"/>
        <v>300</v>
      </c>
      <c r="R185" s="65"/>
      <c r="S185" s="302">
        <f t="shared" si="17"/>
        <v>300</v>
      </c>
      <c r="T185" s="65"/>
      <c r="U185" s="302">
        <f>Q185+T185</f>
        <v>300</v>
      </c>
      <c r="V185" s="65"/>
      <c r="W185" s="300">
        <f>U185+V185</f>
        <v>300</v>
      </c>
      <c r="X185" s="65">
        <v>-107.3</v>
      </c>
      <c r="Y185" s="322">
        <f t="shared" si="18"/>
        <v>192.7</v>
      </c>
      <c r="Z185" s="65"/>
      <c r="AA185" s="322">
        <f>Y185+Z185</f>
        <v>192.7</v>
      </c>
      <c r="AB185" s="65"/>
      <c r="AC185" s="322">
        <f>AA185+AB185</f>
        <v>192.7</v>
      </c>
    </row>
    <row r="186" spans="1:29" ht="14.25" customHeight="1">
      <c r="A186" s="61"/>
      <c r="B186" s="60"/>
      <c r="C186" s="43">
        <v>5331</v>
      </c>
      <c r="D186" s="177" t="s">
        <v>201</v>
      </c>
      <c r="E186" s="202" t="s">
        <v>197</v>
      </c>
      <c r="F186" s="63"/>
      <c r="G186" s="64"/>
      <c r="H186" s="65"/>
      <c r="I186" s="302"/>
      <c r="J186" s="65"/>
      <c r="K186" s="302"/>
      <c r="L186" s="65"/>
      <c r="M186" s="302"/>
      <c r="N186" s="65"/>
      <c r="O186" s="302"/>
      <c r="P186" s="65"/>
      <c r="Q186" s="302"/>
      <c r="R186" s="65"/>
      <c r="S186" s="302"/>
      <c r="T186" s="65"/>
      <c r="U186" s="302"/>
      <c r="V186" s="65"/>
      <c r="W186" s="302"/>
      <c r="X186" s="65">
        <v>122.1</v>
      </c>
      <c r="Y186" s="322">
        <v>122.1</v>
      </c>
      <c r="Z186" s="65"/>
      <c r="AA186" s="322">
        <v>122.1</v>
      </c>
      <c r="AB186" s="65"/>
      <c r="AC186" s="322">
        <v>122.1</v>
      </c>
    </row>
    <row r="187" spans="1:29" ht="13.5" customHeight="1">
      <c r="A187" s="61"/>
      <c r="B187" s="60"/>
      <c r="C187" s="133">
        <v>5331</v>
      </c>
      <c r="D187" s="185"/>
      <c r="E187" s="182" t="s">
        <v>32</v>
      </c>
      <c r="F187" s="63"/>
      <c r="G187" s="240">
        <v>500</v>
      </c>
      <c r="H187" s="191"/>
      <c r="I187" s="303">
        <f>G187+H187</f>
        <v>500</v>
      </c>
      <c r="J187" s="191"/>
      <c r="K187" s="303">
        <f>I187+J187</f>
        <v>500</v>
      </c>
      <c r="L187" s="191">
        <v>-300</v>
      </c>
      <c r="M187" s="303">
        <f>K187+L187</f>
        <v>200</v>
      </c>
      <c r="N187" s="191"/>
      <c r="O187" s="303">
        <f t="shared" si="15"/>
        <v>200</v>
      </c>
      <c r="P187" s="191"/>
      <c r="Q187" s="303">
        <f t="shared" si="16"/>
        <v>200</v>
      </c>
      <c r="R187" s="191"/>
      <c r="S187" s="303">
        <f t="shared" si="17"/>
        <v>200</v>
      </c>
      <c r="T187" s="191"/>
      <c r="U187" s="303">
        <f>S187+T187</f>
        <v>200</v>
      </c>
      <c r="V187" s="191"/>
      <c r="W187" s="303">
        <f>U187+V187</f>
        <v>200</v>
      </c>
      <c r="X187" s="191">
        <f>X184+X186</f>
        <v>107.3</v>
      </c>
      <c r="Y187" s="303">
        <f t="shared" si="18"/>
        <v>307.3</v>
      </c>
      <c r="Z187" s="191"/>
      <c r="AA187" s="303">
        <f>Y187+Z187</f>
        <v>307.3</v>
      </c>
      <c r="AB187" s="191"/>
      <c r="AC187" s="303">
        <f>AA187+AB187</f>
        <v>307.3</v>
      </c>
    </row>
    <row r="188" spans="1:29" ht="13.5" customHeight="1" thickBot="1">
      <c r="A188" s="187"/>
      <c r="B188" s="188"/>
      <c r="C188" s="161">
        <v>6351</v>
      </c>
      <c r="D188" s="419"/>
      <c r="E188" s="420" t="s">
        <v>15</v>
      </c>
      <c r="F188" s="189"/>
      <c r="G188" s="239"/>
      <c r="H188" s="245"/>
      <c r="I188" s="330"/>
      <c r="J188" s="245"/>
      <c r="K188" s="330">
        <f>I188+J188</f>
        <v>0</v>
      </c>
      <c r="L188" s="245">
        <v>300</v>
      </c>
      <c r="M188" s="330">
        <f>K188+L188</f>
        <v>300</v>
      </c>
      <c r="N188" s="245"/>
      <c r="O188" s="330">
        <f t="shared" si="15"/>
        <v>300</v>
      </c>
      <c r="P188" s="245"/>
      <c r="Q188" s="330">
        <f t="shared" si="16"/>
        <v>300</v>
      </c>
      <c r="R188" s="245"/>
      <c r="S188" s="330">
        <f t="shared" si="17"/>
        <v>300</v>
      </c>
      <c r="T188" s="245"/>
      <c r="U188" s="305">
        <f>S188+T188</f>
        <v>300</v>
      </c>
      <c r="V188" s="245"/>
      <c r="W188" s="305">
        <f>U188+V188</f>
        <v>300</v>
      </c>
      <c r="X188" s="245">
        <f>X185</f>
        <v>-107.3</v>
      </c>
      <c r="Y188" s="330">
        <f t="shared" si="18"/>
        <v>192.7</v>
      </c>
      <c r="Z188" s="245"/>
      <c r="AA188" s="330">
        <f>Y188+Z188</f>
        <v>192.7</v>
      </c>
      <c r="AB188" s="245"/>
      <c r="AC188" s="330">
        <f>AA188+AB188</f>
        <v>192.7</v>
      </c>
    </row>
    <row r="189" spans="1:29" ht="14.25" customHeight="1">
      <c r="A189" s="71"/>
      <c r="B189" s="246"/>
      <c r="C189" s="247">
        <v>6121</v>
      </c>
      <c r="D189" s="248"/>
      <c r="E189" s="249" t="s">
        <v>160</v>
      </c>
      <c r="F189" s="73"/>
      <c r="G189" s="57"/>
      <c r="H189" s="59"/>
      <c r="I189" s="331"/>
      <c r="J189" s="59"/>
      <c r="K189" s="331"/>
      <c r="L189" s="59"/>
      <c r="M189" s="331"/>
      <c r="N189" s="59">
        <v>10000</v>
      </c>
      <c r="O189" s="331">
        <f t="shared" si="15"/>
        <v>10000</v>
      </c>
      <c r="P189" s="59"/>
      <c r="Q189" s="331">
        <f t="shared" si="16"/>
        <v>10000</v>
      </c>
      <c r="R189" s="59">
        <v>-10000</v>
      </c>
      <c r="S189" s="331">
        <f t="shared" si="17"/>
        <v>0</v>
      </c>
      <c r="T189" s="59"/>
      <c r="U189" s="396">
        <f>S189+T189</f>
        <v>0</v>
      </c>
      <c r="V189" s="59"/>
      <c r="W189" s="396">
        <f>U189+V189</f>
        <v>0</v>
      </c>
      <c r="X189" s="59"/>
      <c r="Y189" s="331">
        <f t="shared" si="18"/>
        <v>0</v>
      </c>
      <c r="Z189" s="59"/>
      <c r="AA189" s="331">
        <f>Y189+Z189</f>
        <v>0</v>
      </c>
      <c r="AB189" s="59"/>
      <c r="AC189" s="331">
        <f>AA189+AB189</f>
        <v>0</v>
      </c>
    </row>
    <row r="190" spans="1:29" ht="13.5" customHeight="1" thickBot="1">
      <c r="A190" s="66"/>
      <c r="B190" s="67"/>
      <c r="C190" s="47">
        <v>6121</v>
      </c>
      <c r="D190" s="111"/>
      <c r="E190" s="250" t="s">
        <v>137</v>
      </c>
      <c r="F190" s="68"/>
      <c r="G190" s="69"/>
      <c r="H190" s="70"/>
      <c r="I190" s="305"/>
      <c r="J190" s="70"/>
      <c r="K190" s="305"/>
      <c r="L190" s="70"/>
      <c r="M190" s="305"/>
      <c r="N190" s="70">
        <v>10000</v>
      </c>
      <c r="O190" s="305">
        <f t="shared" si="15"/>
        <v>10000</v>
      </c>
      <c r="P190" s="70"/>
      <c r="Q190" s="305">
        <f t="shared" si="16"/>
        <v>10000</v>
      </c>
      <c r="R190" s="70">
        <v>-10000</v>
      </c>
      <c r="S190" s="305">
        <f t="shared" si="17"/>
        <v>0</v>
      </c>
      <c r="T190" s="70"/>
      <c r="U190" s="303">
        <f>S190+T190</f>
        <v>0</v>
      </c>
      <c r="V190" s="70"/>
      <c r="W190" s="303">
        <f>U190+V190</f>
        <v>0</v>
      </c>
      <c r="X190" s="70"/>
      <c r="Y190" s="305">
        <f t="shared" si="18"/>
        <v>0</v>
      </c>
      <c r="Z190" s="70"/>
      <c r="AA190" s="305">
        <f>Y190+Z190</f>
        <v>0</v>
      </c>
      <c r="AB190" s="70"/>
      <c r="AC190" s="305">
        <f>AA190+AB190</f>
        <v>0</v>
      </c>
    </row>
    <row r="191" spans="1:29" ht="17.25" customHeight="1" thickBot="1">
      <c r="A191" s="109"/>
      <c r="B191" s="108"/>
      <c r="C191" s="110"/>
      <c r="D191" s="108"/>
      <c r="E191" s="107" t="s">
        <v>18</v>
      </c>
      <c r="F191" s="80"/>
      <c r="G191" s="332">
        <f>G82+G90+G141+G144+G150+G169+G176+G163+G108+G85+G72+G64+G187+G81</f>
        <v>37950</v>
      </c>
      <c r="H191" s="332">
        <f>H72+H101+H163</f>
        <v>22661.9</v>
      </c>
      <c r="I191" s="332">
        <f>I64+I72+I81+I82+I85+I90+I108+I141+I144+I150+I163+I169+I176+I187+I125+I104+I94+I58+I101</f>
        <v>60611.9</v>
      </c>
      <c r="J191" s="332">
        <f>J57+J58+J94+J100++J104+J125+J187+J188</f>
        <v>18523.4</v>
      </c>
      <c r="K191" s="332">
        <f>K64+K72+K81+K82+K85+K90+K108+K141+K144+K150+K163+K169+K176+K187+K125+K104+K94+K58+K101+K100+K188+K68+K57</f>
        <v>79135.3</v>
      </c>
      <c r="L191" s="332">
        <f>L58+L94+L104+L125+L57+L100+L68+L159</f>
        <v>5110</v>
      </c>
      <c r="M191" s="332">
        <f>M64+M72+M81+M82+M85+M90+M108+M141+M144+M150+M163+M169+M176+M187+M125+M104+M94+M58+M101+M100+M188+M68+M159+M57</f>
        <v>84245.3</v>
      </c>
      <c r="N191" s="332">
        <f>N50+N64+N65+N72+N75+N101+N111+N121+N150+N153+N166+N172+N179+N182+N190</f>
        <v>46650</v>
      </c>
      <c r="O191" s="332">
        <f>O64+O72+O81+O82+O85+O90+O108+O141+O144+O150+O163+O169+O176+O187+O125+O104+O94+O58+O101+O100+O188+O68+O159+O57+O50+O65+O75+O111+O121+O153+O166+O172+O179+O182+O190</f>
        <v>130895.3</v>
      </c>
      <c r="P191" s="332">
        <f>P108+P140+P141++P153+P190+P128+P53+P50+P49</f>
        <v>950</v>
      </c>
      <c r="Q191" s="332">
        <f>Q64+Q72+Q81+Q82+Q85+Q90+Q108+Q141+Q144+Q150+Q163+Q169+Q176+Q187+Q125+Q104+Q94+Q58+Q101+Q100+Q188+Q68+Q159+Q57+Q50+Q65+Q75+Q111+Q121+Q153+Q166+Q172+Q179+Q182+Q190+Q140</f>
        <v>131175.3</v>
      </c>
      <c r="R191" s="332">
        <f>R108+R140+R141++R153+R190</f>
        <v>-11900</v>
      </c>
      <c r="S191" s="332">
        <f>S64+S72+S81+S82+S85+S90+S108+S141+S144+S150+S163+S169+S176+S187+S125+S104+S94+S58+S101+S100+S188+S68+S159+S57+S50+S65+S75+S111+S121+S153+S166+S172+S179+S182+S190+S140+S128+S49+S53</f>
        <v>119945.3</v>
      </c>
      <c r="T191" s="332">
        <f>T155</f>
        <v>5000</v>
      </c>
      <c r="U191" s="332">
        <f>U64+U72+U81+U82+U85+U90+U108+U141+U144+U150+U163+U169+U176+U187+U125+U104+U94+U58+U101+U100+U188+U68+U159+U57+U50+U65+U75+U111+U121+U153+U166+U172+U179+U182+U190+U140+U128+U49+U53+U118+U156</f>
        <v>124945.3</v>
      </c>
      <c r="V191" s="332">
        <f>V118+V94</f>
        <v>900</v>
      </c>
      <c r="W191" s="332">
        <f>W64+W72+W81+W82+W85+W90+W108+W141+W144+W150+W163+W169+W176+W187+W125+W104+W94+W58+W101+W100+W188+W68+W159+W57+W50+W65+W75+W111+W121+W153+W166+W172+W179+W182+W190+W140+W128+W49+W53+W118+W156</f>
        <v>125845.3</v>
      </c>
      <c r="X191" s="332">
        <f>X49+X50+X65+X81+X82+X115+X176+X90+X108+X187+X188+X118+X132+X89</f>
        <v>435</v>
      </c>
      <c r="Y191" s="332">
        <f>Y64+Y72+Y81+Y82+Y85+Y90+Y108+Y141+Y144+Y150+Y163+Y169+Y176+Y187+Y125+Y104+Y94+Y58+Y101+Y100+Y188+Y68+Y159+Y57+Y50+Y65+Y75+Y111+Y121+Y153+Y166+Y172+Y179+Y182+Y190+Y140+Y128+Y49+Y53+Y118+Y115+Y132+Y89+Y156</f>
        <v>126280.29999999999</v>
      </c>
      <c r="Z191" s="332">
        <f>Z114+Z124+Z131</f>
        <v>1807.7</v>
      </c>
      <c r="AA191" s="332">
        <f>AA64+AA72+AA81+AA82+AA85+AA90+AA108+AA141+AA144+AA150+AA163+AA169+AA176+AA187+AA125+AA104+AA94+AA58+AA101+AA100+AA188+AA68+AA159+AA57+AA50+AA65+AA75+AA111+AA121+AA153+AA166+AA172+AA179+AA182+AA190+AA140+AA128+AA49+AA53+AA118+AA115+AA132+AA89+AA156</f>
        <v>128087.99999999999</v>
      </c>
      <c r="AB191" s="332">
        <f>AB64+AB89+AB90+AB100+AB101+AB111+AB135+AB149+AB150+AB132+AB166+AB144</f>
        <v>0</v>
      </c>
      <c r="AC191" s="332">
        <f>AC64+AC72+AC81+AC82+AC85+AC90+AC108+AC141+AC144+AC150+AC163+AC169+AC176+AC187+AC125+AC104+AC94+AC58+AC101+AC100+AC188+AC68+AC159+AC57+AC50+AC65+AC75+AC111+AC121+AC153+AC166+AC172+AC179+AC182+AC190+AC140+AC128+AC49+AC53+AC118+AC115+AC132+AC89+AC156+AC135+AC149</f>
        <v>128088</v>
      </c>
    </row>
    <row r="192" spans="1:29" ht="12.75" customHeight="1">
      <c r="A192" s="81"/>
      <c r="B192" s="82"/>
      <c r="C192" s="82"/>
      <c r="D192" s="82"/>
      <c r="E192" s="82"/>
      <c r="F192" s="82"/>
      <c r="G192" s="83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</row>
    <row r="193" spans="1:29" ht="18" customHeight="1" thickBot="1">
      <c r="A193" s="6" t="s">
        <v>19</v>
      </c>
      <c r="B193" s="6"/>
      <c r="C193" s="6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</row>
    <row r="194" spans="1:29" ht="18" customHeight="1" thickBot="1">
      <c r="A194" s="86" t="s">
        <v>20</v>
      </c>
      <c r="B194" s="87"/>
      <c r="C194" s="88"/>
      <c r="D194" s="89"/>
      <c r="E194" s="90"/>
      <c r="F194" s="98"/>
      <c r="G194" s="92" t="s">
        <v>21</v>
      </c>
      <c r="H194" s="92" t="s">
        <v>22</v>
      </c>
      <c r="I194" s="280" t="s">
        <v>23</v>
      </c>
      <c r="J194" s="91" t="s">
        <v>22</v>
      </c>
      <c r="K194" s="92" t="s">
        <v>23</v>
      </c>
      <c r="L194" s="91" t="s">
        <v>22</v>
      </c>
      <c r="M194" s="92" t="s">
        <v>23</v>
      </c>
      <c r="N194" s="91" t="s">
        <v>22</v>
      </c>
      <c r="O194" s="92" t="s">
        <v>23</v>
      </c>
      <c r="P194" s="91" t="s">
        <v>22</v>
      </c>
      <c r="Q194" s="92" t="s">
        <v>23</v>
      </c>
      <c r="R194" s="91" t="s">
        <v>22</v>
      </c>
      <c r="S194" s="92" t="s">
        <v>23</v>
      </c>
      <c r="T194" s="91" t="s">
        <v>22</v>
      </c>
      <c r="U194" s="92" t="s">
        <v>23</v>
      </c>
      <c r="V194" s="91" t="s">
        <v>22</v>
      </c>
      <c r="W194" s="92" t="s">
        <v>23</v>
      </c>
      <c r="X194" s="91" t="s">
        <v>22</v>
      </c>
      <c r="Y194" s="92" t="s">
        <v>23</v>
      </c>
      <c r="Z194" s="91" t="s">
        <v>22</v>
      </c>
      <c r="AA194" s="92" t="s">
        <v>23</v>
      </c>
      <c r="AB194" s="91" t="s">
        <v>22</v>
      </c>
      <c r="AC194" s="92" t="s">
        <v>23</v>
      </c>
    </row>
    <row r="195" spans="1:29" ht="18" customHeight="1">
      <c r="A195" s="78" t="s">
        <v>24</v>
      </c>
      <c r="B195" s="272"/>
      <c r="C195" s="279">
        <v>5169</v>
      </c>
      <c r="D195" s="122"/>
      <c r="E195" s="288" t="s">
        <v>167</v>
      </c>
      <c r="F195" s="273"/>
      <c r="G195" s="286">
        <v>0</v>
      </c>
      <c r="H195" s="290"/>
      <c r="I195" s="275"/>
      <c r="J195" s="289"/>
      <c r="K195" s="274"/>
      <c r="L195" s="289"/>
      <c r="M195" s="274"/>
      <c r="N195" s="333">
        <f>N47</f>
        <v>0</v>
      </c>
      <c r="O195" s="274">
        <v>0</v>
      </c>
      <c r="P195" s="287">
        <f>P47</f>
        <v>120</v>
      </c>
      <c r="Q195" s="334">
        <f>SUM(O195:P195)</f>
        <v>120</v>
      </c>
      <c r="R195" s="287">
        <v>0</v>
      </c>
      <c r="S195" s="334">
        <f>SUM(Q195:R195)</f>
        <v>120</v>
      </c>
      <c r="T195" s="287">
        <v>0</v>
      </c>
      <c r="U195" s="334">
        <f aca="true" t="shared" si="19" ref="U195:U202">SUM(S195:T195)</f>
        <v>120</v>
      </c>
      <c r="V195" s="287">
        <v>0</v>
      </c>
      <c r="W195" s="334">
        <f>SUM(U195:V195)</f>
        <v>120</v>
      </c>
      <c r="X195" s="287">
        <f>X47</f>
        <v>26</v>
      </c>
      <c r="Y195" s="334">
        <f aca="true" t="shared" si="20" ref="Y195:Y202">SUM(W195:X195)</f>
        <v>146</v>
      </c>
      <c r="Z195" s="287">
        <f>Z47</f>
        <v>0</v>
      </c>
      <c r="AA195" s="334">
        <f aca="true" t="shared" si="21" ref="AA195:AA202">SUM(Y195:Z195)</f>
        <v>146</v>
      </c>
      <c r="AB195" s="287">
        <f>AB47</f>
        <v>0</v>
      </c>
      <c r="AC195" s="334">
        <f aca="true" t="shared" si="22" ref="AC195:AC202">SUM(AA195:AB195)</f>
        <v>146</v>
      </c>
    </row>
    <row r="196" spans="1:29" ht="18" customHeight="1">
      <c r="A196" s="93" t="s">
        <v>26</v>
      </c>
      <c r="B196" s="94"/>
      <c r="C196" s="214">
        <v>5171</v>
      </c>
      <c r="D196" s="77"/>
      <c r="E196" s="202" t="s">
        <v>157</v>
      </c>
      <c r="F196" s="119"/>
      <c r="G196" s="335">
        <v>0</v>
      </c>
      <c r="H196" s="336">
        <v>0</v>
      </c>
      <c r="I196" s="337">
        <f>SUM(G196:H196)</f>
        <v>0</v>
      </c>
      <c r="J196" s="333">
        <v>0</v>
      </c>
      <c r="K196" s="334">
        <f>SUM(I196:J196)</f>
        <v>0</v>
      </c>
      <c r="L196" s="333">
        <v>0</v>
      </c>
      <c r="M196" s="334">
        <f>SUM(K196:L196)</f>
        <v>0</v>
      </c>
      <c r="N196" s="333">
        <f>N48</f>
        <v>6500</v>
      </c>
      <c r="O196" s="334">
        <f>SUM(M196:N196)</f>
        <v>6500</v>
      </c>
      <c r="P196" s="333">
        <f>P48</f>
        <v>-120</v>
      </c>
      <c r="Q196" s="334">
        <f>SUM(O196:P196)</f>
        <v>6380</v>
      </c>
      <c r="R196" s="333">
        <f>R48</f>
        <v>0</v>
      </c>
      <c r="S196" s="334">
        <f>SUM(Q196:R196)</f>
        <v>6380</v>
      </c>
      <c r="T196" s="333">
        <f>T48</f>
        <v>0</v>
      </c>
      <c r="U196" s="334">
        <f t="shared" si="19"/>
        <v>6380</v>
      </c>
      <c r="V196" s="333">
        <f>V48</f>
        <v>0</v>
      </c>
      <c r="W196" s="334">
        <f aca="true" t="shared" si="23" ref="W196:W201">SUM(U196:V196)</f>
        <v>6380</v>
      </c>
      <c r="X196" s="333">
        <f>X48</f>
        <v>-26</v>
      </c>
      <c r="Y196" s="334">
        <f t="shared" si="20"/>
        <v>6354</v>
      </c>
      <c r="Z196" s="333">
        <f>Z48</f>
        <v>0</v>
      </c>
      <c r="AA196" s="334">
        <f t="shared" si="21"/>
        <v>6354</v>
      </c>
      <c r="AB196" s="333">
        <f>AB48</f>
        <v>0</v>
      </c>
      <c r="AC196" s="334">
        <f t="shared" si="22"/>
        <v>6354</v>
      </c>
    </row>
    <row r="197" spans="1:29" ht="18" customHeight="1">
      <c r="A197" s="78" t="s">
        <v>24</v>
      </c>
      <c r="B197" s="102"/>
      <c r="C197" s="141">
        <v>5331</v>
      </c>
      <c r="D197" s="101"/>
      <c r="E197" s="143" t="s">
        <v>31</v>
      </c>
      <c r="F197" s="119"/>
      <c r="G197" s="334">
        <f>G60+G77+G78+G137+G174+G184</f>
        <v>9050</v>
      </c>
      <c r="H197" s="338">
        <f>H106</f>
        <v>0</v>
      </c>
      <c r="I197" s="337">
        <f aca="true" t="shared" si="24" ref="I197:I202">SUM(G197:H197)</f>
        <v>9050</v>
      </c>
      <c r="J197" s="339">
        <f>J99+J184+J55</f>
        <v>11524.2</v>
      </c>
      <c r="K197" s="334">
        <f aca="true" t="shared" si="25" ref="K197:K202">SUM(I197:J197)</f>
        <v>20574.2</v>
      </c>
      <c r="L197" s="339">
        <f>L99+L184</f>
        <v>-300</v>
      </c>
      <c r="M197" s="334">
        <f aca="true" t="shared" si="26" ref="M197:M202">SUM(K197:L197)</f>
        <v>20274.2</v>
      </c>
      <c r="N197" s="339">
        <f>N60+N61+N110+N120+N171+N178</f>
        <v>11990</v>
      </c>
      <c r="O197" s="334">
        <f aca="true" t="shared" si="27" ref="O197:O202">SUM(M197:N197)</f>
        <v>32264.2</v>
      </c>
      <c r="P197" s="339">
        <f>P139+P52</f>
        <v>350</v>
      </c>
      <c r="Q197" s="334">
        <f aca="true" t="shared" si="28" ref="Q197:Q202">SUM(O197:P197)</f>
        <v>32614.2</v>
      </c>
      <c r="R197" s="339">
        <f>R60+R61+R110+R120+R171+R178</f>
        <v>0</v>
      </c>
      <c r="S197" s="334">
        <f aca="true" t="shared" si="29" ref="S197:S202">SUM(Q197:R197)</f>
        <v>32614.2</v>
      </c>
      <c r="T197" s="339">
        <f>T117</f>
        <v>0</v>
      </c>
      <c r="U197" s="334">
        <f t="shared" si="19"/>
        <v>32614.2</v>
      </c>
      <c r="V197" s="339">
        <f>V117</f>
        <v>200</v>
      </c>
      <c r="W197" s="334">
        <f t="shared" si="23"/>
        <v>32814.2</v>
      </c>
      <c r="X197" s="339">
        <f>X80+X88+X175+X184+X186+X117</f>
        <v>301.29999999999995</v>
      </c>
      <c r="Y197" s="335">
        <f t="shared" si="20"/>
        <v>33115.5</v>
      </c>
      <c r="Z197" s="339">
        <f>Z80+Z88+Z175+Z184+Z186+Z117</f>
        <v>0</v>
      </c>
      <c r="AA197" s="335">
        <f t="shared" si="21"/>
        <v>33115.5</v>
      </c>
      <c r="AB197" s="339">
        <f>AB60+AB88+AB99+AB110+AB134+AB148+AB61</f>
        <v>411.8</v>
      </c>
      <c r="AC197" s="335">
        <f t="shared" si="22"/>
        <v>33527.3</v>
      </c>
    </row>
    <row r="198" spans="1:29" ht="25.5" customHeight="1">
      <c r="A198" s="78" t="s">
        <v>24</v>
      </c>
      <c r="B198" s="102"/>
      <c r="C198" s="213">
        <v>6121</v>
      </c>
      <c r="D198" s="62"/>
      <c r="E198" s="276" t="s">
        <v>25</v>
      </c>
      <c r="F198" s="119"/>
      <c r="G198" s="334">
        <v>0</v>
      </c>
      <c r="H198" s="338">
        <v>0</v>
      </c>
      <c r="I198" s="337">
        <f t="shared" si="24"/>
        <v>0</v>
      </c>
      <c r="J198" s="339">
        <v>0</v>
      </c>
      <c r="K198" s="334">
        <f t="shared" si="25"/>
        <v>0</v>
      </c>
      <c r="L198" s="339">
        <v>0</v>
      </c>
      <c r="M198" s="334">
        <f t="shared" si="26"/>
        <v>0</v>
      </c>
      <c r="N198" s="339">
        <f>N152+N189</f>
        <v>11900</v>
      </c>
      <c r="O198" s="334">
        <f t="shared" si="27"/>
        <v>11900</v>
      </c>
      <c r="P198" s="339">
        <f>P152+P189</f>
        <v>0</v>
      </c>
      <c r="Q198" s="334">
        <f t="shared" si="28"/>
        <v>11900</v>
      </c>
      <c r="R198" s="339">
        <f>R152+R189</f>
        <v>-11900</v>
      </c>
      <c r="S198" s="334">
        <f t="shared" si="29"/>
        <v>0</v>
      </c>
      <c r="T198" s="339">
        <f>T152+T189</f>
        <v>0</v>
      </c>
      <c r="U198" s="334">
        <f t="shared" si="19"/>
        <v>0</v>
      </c>
      <c r="V198" s="339">
        <f>V152+V189</f>
        <v>0</v>
      </c>
      <c r="W198" s="334">
        <f t="shared" si="23"/>
        <v>0</v>
      </c>
      <c r="X198" s="339">
        <f>X152+X189</f>
        <v>0</v>
      </c>
      <c r="Y198" s="334">
        <f t="shared" si="20"/>
        <v>0</v>
      </c>
      <c r="Z198" s="339">
        <f>Z152+Z189</f>
        <v>0</v>
      </c>
      <c r="AA198" s="334">
        <f t="shared" si="21"/>
        <v>0</v>
      </c>
      <c r="AB198" s="339">
        <f>AB152+AB189</f>
        <v>0</v>
      </c>
      <c r="AC198" s="334">
        <f t="shared" si="22"/>
        <v>0</v>
      </c>
    </row>
    <row r="199" spans="1:29" ht="18" customHeight="1">
      <c r="A199" s="93" t="s">
        <v>26</v>
      </c>
      <c r="B199" s="19"/>
      <c r="C199" s="213">
        <v>6130</v>
      </c>
      <c r="D199" s="62"/>
      <c r="E199" s="115" t="s">
        <v>14</v>
      </c>
      <c r="F199" s="119"/>
      <c r="G199" s="335">
        <v>0</v>
      </c>
      <c r="H199" s="336">
        <v>0</v>
      </c>
      <c r="I199" s="337">
        <f t="shared" si="24"/>
        <v>0</v>
      </c>
      <c r="J199" s="333">
        <v>0</v>
      </c>
      <c r="K199" s="334">
        <f t="shared" si="25"/>
        <v>0</v>
      </c>
      <c r="L199" s="333">
        <v>0</v>
      </c>
      <c r="M199" s="334">
        <f t="shared" si="26"/>
        <v>0</v>
      </c>
      <c r="N199" s="333">
        <v>0</v>
      </c>
      <c r="O199" s="334">
        <f t="shared" si="27"/>
        <v>0</v>
      </c>
      <c r="P199" s="333">
        <v>0</v>
      </c>
      <c r="Q199" s="334">
        <f t="shared" si="28"/>
        <v>0</v>
      </c>
      <c r="R199" s="333">
        <v>0</v>
      </c>
      <c r="S199" s="334">
        <f t="shared" si="29"/>
        <v>0</v>
      </c>
      <c r="T199" s="333">
        <v>0</v>
      </c>
      <c r="U199" s="334">
        <f t="shared" si="19"/>
        <v>0</v>
      </c>
      <c r="V199" s="333">
        <v>0</v>
      </c>
      <c r="W199" s="334">
        <f t="shared" si="23"/>
        <v>0</v>
      </c>
      <c r="X199" s="333">
        <v>0</v>
      </c>
      <c r="Y199" s="334">
        <f t="shared" si="20"/>
        <v>0</v>
      </c>
      <c r="Z199" s="333">
        <v>0</v>
      </c>
      <c r="AA199" s="334">
        <f t="shared" si="21"/>
        <v>0</v>
      </c>
      <c r="AB199" s="333">
        <v>0</v>
      </c>
      <c r="AC199" s="334">
        <f t="shared" si="22"/>
        <v>0</v>
      </c>
    </row>
    <row r="200" spans="1:29" ht="18" customHeight="1">
      <c r="A200" s="18" t="s">
        <v>24</v>
      </c>
      <c r="B200" s="94"/>
      <c r="C200" s="214">
        <v>6351</v>
      </c>
      <c r="D200" s="77"/>
      <c r="E200" s="116" t="s">
        <v>27</v>
      </c>
      <c r="F200" s="118"/>
      <c r="G200" s="340">
        <f>G71+G79+G84+G87+G106+G143+G146+G162+G168</f>
        <v>28900</v>
      </c>
      <c r="H200" s="341">
        <f>H70+H96+H161</f>
        <v>22661.9</v>
      </c>
      <c r="I200" s="337">
        <f t="shared" si="24"/>
        <v>51561.9</v>
      </c>
      <c r="J200" s="342">
        <f>J56+J92+J103+J123+J185+J67</f>
        <v>6999.2</v>
      </c>
      <c r="K200" s="334">
        <f t="shared" si="25"/>
        <v>58561.1</v>
      </c>
      <c r="L200" s="342">
        <f>L56+L92+L103+L123+L185+L67+L158</f>
        <v>5410</v>
      </c>
      <c r="M200" s="334">
        <f t="shared" si="26"/>
        <v>63971.1</v>
      </c>
      <c r="N200" s="342">
        <f>N62+N71+N74+N97+N98+N147+N165+N181</f>
        <v>16260</v>
      </c>
      <c r="O200" s="334">
        <f t="shared" si="27"/>
        <v>80231.1</v>
      </c>
      <c r="P200" s="342">
        <f>P107+P138+P127</f>
        <v>600</v>
      </c>
      <c r="Q200" s="334">
        <f t="shared" si="28"/>
        <v>80831.1</v>
      </c>
      <c r="R200" s="342">
        <f>R62+R71+R74+R97+R98+R147+R165+R181</f>
        <v>0</v>
      </c>
      <c r="S200" s="334">
        <f t="shared" si="29"/>
        <v>80831.1</v>
      </c>
      <c r="T200" s="342">
        <v>5000</v>
      </c>
      <c r="U200" s="334">
        <f t="shared" si="19"/>
        <v>85831.1</v>
      </c>
      <c r="V200" s="342">
        <f>V93</f>
        <v>700</v>
      </c>
      <c r="W200" s="334">
        <f t="shared" si="23"/>
        <v>86531.1</v>
      </c>
      <c r="X200" s="342">
        <f>X63+X79+X106+X107+X113+X185+X87+X130</f>
        <v>133.7</v>
      </c>
      <c r="Y200" s="334">
        <f t="shared" si="20"/>
        <v>86664.8</v>
      </c>
      <c r="Z200" s="342">
        <v>1807.7</v>
      </c>
      <c r="AA200" s="334">
        <f t="shared" si="21"/>
        <v>88472.5</v>
      </c>
      <c r="AB200" s="342">
        <f>AB87+AB98+AB146+AB165+AB143</f>
        <v>-411.8</v>
      </c>
      <c r="AC200" s="334">
        <f t="shared" si="22"/>
        <v>88060.7</v>
      </c>
    </row>
    <row r="201" spans="1:29" ht="18" customHeight="1" thickBot="1">
      <c r="A201" s="95" t="s">
        <v>26</v>
      </c>
      <c r="B201" s="96"/>
      <c r="C201" s="215">
        <v>6901</v>
      </c>
      <c r="D201" s="218"/>
      <c r="E201" s="277" t="s">
        <v>28</v>
      </c>
      <c r="F201" s="120"/>
      <c r="G201" s="343">
        <v>250</v>
      </c>
      <c r="H201" s="344">
        <v>0</v>
      </c>
      <c r="I201" s="337">
        <f t="shared" si="24"/>
        <v>250</v>
      </c>
      <c r="J201" s="345">
        <v>0</v>
      </c>
      <c r="K201" s="334">
        <f t="shared" si="25"/>
        <v>250</v>
      </c>
      <c r="L201" s="345">
        <v>1176.7</v>
      </c>
      <c r="M201" s="334">
        <f t="shared" si="26"/>
        <v>1426.7</v>
      </c>
      <c r="N201" s="345">
        <v>3350</v>
      </c>
      <c r="O201" s="334">
        <f t="shared" si="27"/>
        <v>4776.7</v>
      </c>
      <c r="P201" s="345">
        <v>-950</v>
      </c>
      <c r="Q201" s="334">
        <f>SUM(O201:P201)</f>
        <v>3826.7</v>
      </c>
      <c r="R201" s="345">
        <v>-2350</v>
      </c>
      <c r="S201" s="334">
        <f>SUM(Q201:R201)</f>
        <v>1476.6999999999998</v>
      </c>
      <c r="T201" s="345"/>
      <c r="U201" s="335">
        <f t="shared" si="19"/>
        <v>1476.6999999999998</v>
      </c>
      <c r="V201" s="345">
        <v>-900</v>
      </c>
      <c r="W201" s="334">
        <f t="shared" si="23"/>
        <v>576.6999999999998</v>
      </c>
      <c r="X201" s="345">
        <v>-435</v>
      </c>
      <c r="Y201" s="335">
        <f t="shared" si="20"/>
        <v>141.69999999999982</v>
      </c>
      <c r="Z201" s="345">
        <v>0</v>
      </c>
      <c r="AA201" s="335">
        <f t="shared" si="21"/>
        <v>141.69999999999982</v>
      </c>
      <c r="AB201" s="345">
        <v>0</v>
      </c>
      <c r="AC201" s="335">
        <f t="shared" si="22"/>
        <v>141.69999999999982</v>
      </c>
    </row>
    <row r="202" spans="1:29" ht="18" customHeight="1" thickBot="1">
      <c r="A202" s="97"/>
      <c r="B202" s="90"/>
      <c r="C202" s="98"/>
      <c r="D202" s="89"/>
      <c r="E202" s="278" t="s">
        <v>29</v>
      </c>
      <c r="F202" s="98"/>
      <c r="G202" s="346">
        <f>SUM(G197:G201)</f>
        <v>38200</v>
      </c>
      <c r="H202" s="347">
        <f>SUM(H197:H201)</f>
        <v>22661.9</v>
      </c>
      <c r="I202" s="348">
        <f t="shared" si="24"/>
        <v>60861.9</v>
      </c>
      <c r="J202" s="349">
        <f>SUM(J197:J201)</f>
        <v>18523.4</v>
      </c>
      <c r="K202" s="350">
        <f t="shared" si="25"/>
        <v>79385.3</v>
      </c>
      <c r="L202" s="349">
        <f>SUM(L197:L201)</f>
        <v>6286.7</v>
      </c>
      <c r="M202" s="350">
        <f t="shared" si="26"/>
        <v>85672</v>
      </c>
      <c r="N202" s="349">
        <f>SUM(N196:N201)</f>
        <v>50000</v>
      </c>
      <c r="O202" s="350">
        <f t="shared" si="27"/>
        <v>135672</v>
      </c>
      <c r="P202" s="349">
        <f>SUM(P195:P201)</f>
        <v>0</v>
      </c>
      <c r="Q202" s="350">
        <f t="shared" si="28"/>
        <v>135672</v>
      </c>
      <c r="R202" s="349">
        <f>SUM(R195:R201)</f>
        <v>-14250</v>
      </c>
      <c r="S202" s="350">
        <f t="shared" si="29"/>
        <v>121422</v>
      </c>
      <c r="T202" s="349">
        <f>SUM(T195:T201)</f>
        <v>5000</v>
      </c>
      <c r="U202" s="350">
        <f t="shared" si="19"/>
        <v>126422</v>
      </c>
      <c r="V202" s="349">
        <f>SUM(V195:V201)</f>
        <v>0</v>
      </c>
      <c r="W202" s="350">
        <f>SUM(U202:V202)</f>
        <v>126422</v>
      </c>
      <c r="X202" s="349">
        <f>SUM(X195:X201)</f>
        <v>0</v>
      </c>
      <c r="Y202" s="350">
        <f t="shared" si="20"/>
        <v>126422</v>
      </c>
      <c r="Z202" s="349">
        <f>SUM(Z195:Z201)</f>
        <v>1807.7</v>
      </c>
      <c r="AA202" s="350">
        <f t="shared" si="21"/>
        <v>128229.7</v>
      </c>
      <c r="AB202" s="349">
        <f>SUM(AB195:AB201)</f>
        <v>0</v>
      </c>
      <c r="AC202" s="350">
        <f t="shared" si="22"/>
        <v>128229.7</v>
      </c>
    </row>
    <row r="204" spans="1:6" ht="12.75">
      <c r="A204" s="6"/>
      <c r="F204" s="99"/>
    </row>
    <row r="205" ht="12.75">
      <c r="A205" s="117"/>
    </row>
    <row r="208" s="136" customFormat="1" ht="12.75"/>
    <row r="209" spans="1:4" ht="12.75">
      <c r="A209" s="6"/>
      <c r="D209"/>
    </row>
  </sheetData>
  <sheetProtection/>
  <mergeCells count="11">
    <mergeCell ref="H44:I44"/>
    <mergeCell ref="J44:K44"/>
    <mergeCell ref="L44:M44"/>
    <mergeCell ref="N44:O44"/>
    <mergeCell ref="P44:Q44"/>
    <mergeCell ref="R44:S44"/>
    <mergeCell ref="T44:U44"/>
    <mergeCell ref="AB44:AC44"/>
    <mergeCell ref="Z44:AA44"/>
    <mergeCell ref="X44:Y44"/>
    <mergeCell ref="V44:W4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50" r:id="rId1"/>
  <rowBreaks count="3" manualBreakCount="3">
    <brk id="50" max="28" man="1"/>
    <brk id="104" max="28" man="1"/>
    <brk id="15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Dana Třísková</cp:lastModifiedBy>
  <cp:lastPrinted>2011-10-03T05:46:09Z</cp:lastPrinted>
  <dcterms:created xsi:type="dcterms:W3CDTF">2008-12-30T11:25:59Z</dcterms:created>
  <dcterms:modified xsi:type="dcterms:W3CDTF">2011-10-03T06:11:45Z</dcterms:modified>
  <cp:category/>
  <cp:version/>
  <cp:contentType/>
  <cp:contentStatus/>
</cp:coreProperties>
</file>