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schválený rozpočet" sheetId="1" r:id="rId1"/>
  </sheets>
  <definedNames>
    <definedName name="_xlnm.Print_Area" localSheetId="0">'schválený rozpočet'!$A$1:$AE$121</definedName>
  </definedNames>
  <calcPr fullCalcOnLoad="1"/>
</workbook>
</file>

<file path=xl/sharedStrings.xml><?xml version="1.0" encoding="utf-8"?>
<sst xmlns="http://schemas.openxmlformats.org/spreadsheetml/2006/main" count="194" uniqueCount="123">
  <si>
    <t>Limit:</t>
  </si>
  <si>
    <t>Limit celkem od poč. roku:</t>
  </si>
  <si>
    <t xml:space="preserve">I. uvolnění </t>
  </si>
  <si>
    <t>zůstatek k rozdělení</t>
  </si>
  <si>
    <t>§</t>
  </si>
  <si>
    <t>Položka</t>
  </si>
  <si>
    <t>Číslo
akce</t>
  </si>
  <si>
    <t>Organizace
Název akce</t>
  </si>
  <si>
    <t>Rozděleno:</t>
  </si>
  <si>
    <t>Rekapitulace:</t>
  </si>
  <si>
    <t>PS</t>
  </si>
  <si>
    <r>
      <t xml:space="preserve">Upravený
rozpočet
</t>
    </r>
    <r>
      <rPr>
        <sz val="10"/>
        <rFont val="Arial"/>
        <family val="2"/>
      </rPr>
      <t>v tis. Kč</t>
    </r>
  </si>
  <si>
    <r>
      <t xml:space="preserve">Zdroj krytí        </t>
    </r>
    <r>
      <rPr>
        <sz val="10"/>
        <rFont val="Arial"/>
        <family val="2"/>
      </rPr>
      <t xml:space="preserve"> úvěr           </t>
    </r>
  </si>
  <si>
    <t>investiční transfery PO</t>
  </si>
  <si>
    <t>Č. org.</t>
  </si>
  <si>
    <t>celkem</t>
  </si>
  <si>
    <t>Domov na Stříbrném vrchu - Rokytnice v Orl.h.</t>
  </si>
  <si>
    <t>kapitálové výdaje - investiční transfery PO</t>
  </si>
  <si>
    <t>běžné výdaje - neinvestiční příspěvky PO</t>
  </si>
  <si>
    <t>neinvestiční transfery PO</t>
  </si>
  <si>
    <t>kapitálové výdaje - rezervy kapitálových výdajů</t>
  </si>
  <si>
    <t xml:space="preserve">Domov sociálních služeb Skřivany </t>
  </si>
  <si>
    <t>SV/08/601</t>
  </si>
  <si>
    <t>SV/06/620</t>
  </si>
  <si>
    <t>Domov důchodců Police nad Metují</t>
  </si>
  <si>
    <t>ÚSP pro mentálně postiženou mládež Chotělice</t>
  </si>
  <si>
    <t>SV/07/636</t>
  </si>
  <si>
    <t>Domov důchodců Černožice</t>
  </si>
  <si>
    <t>SV/07/623</t>
  </si>
  <si>
    <t>SV/06/630</t>
  </si>
  <si>
    <t>SV/08/602</t>
  </si>
  <si>
    <t>SV/08/603</t>
  </si>
  <si>
    <t xml:space="preserve">Domov důchodců Albrechtice nad Orlicí </t>
  </si>
  <si>
    <t xml:space="preserve">Domov důchodců Humburky </t>
  </si>
  <si>
    <t>položka</t>
  </si>
  <si>
    <t>Odvětví: sociálních věcí ( kap. 28)</t>
  </si>
  <si>
    <t>v tis. Kč na 1 deset. místo</t>
  </si>
  <si>
    <r>
      <t xml:space="preserve">změna dle usnesení Rady KHK a Zastupitelstva KHK č.         </t>
    </r>
    <r>
      <rPr>
        <b/>
        <sz val="10"/>
        <rFont val="Arial"/>
        <family val="2"/>
      </rPr>
      <t xml:space="preserve">                                   1. </t>
    </r>
    <r>
      <rPr>
        <b/>
        <i/>
        <sz val="10"/>
        <rFont val="Arial"/>
        <family val="2"/>
      </rPr>
      <t>změna rozpočtu KHK</t>
    </r>
  </si>
  <si>
    <t>Zateplení objektu ústavu - II.etapa (hl.objekt)</t>
  </si>
  <si>
    <t>Vytápění objektů a vrty pro tepelná čerpadla</t>
  </si>
  <si>
    <t>Celkem</t>
  </si>
  <si>
    <t>SV/07/632</t>
  </si>
  <si>
    <t>SV/07/628</t>
  </si>
  <si>
    <t>Zateplení objektu ústavu - I.etapa (vedlejší objekty)</t>
  </si>
  <si>
    <t xml:space="preserve">Nové limity: </t>
  </si>
  <si>
    <t>Kontroly:</t>
  </si>
  <si>
    <t xml:space="preserve">Zpracoval: </t>
  </si>
  <si>
    <t>Michal Žehan</t>
  </si>
  <si>
    <t>celkem pozemky</t>
  </si>
  <si>
    <t>kapitálové výdaje - pozemky</t>
  </si>
  <si>
    <t>SV/08/614</t>
  </si>
  <si>
    <t>Úprava</t>
  </si>
  <si>
    <t>UR</t>
  </si>
  <si>
    <t xml:space="preserve">DD Police nad Metují - rekonstrukce a přístavba </t>
  </si>
  <si>
    <t>navýšení - Zastupitelstvo ze dne 28. 1. 2010</t>
  </si>
  <si>
    <t>Zastupitelstvo 2.12.2009 -ZK/10/637/2009</t>
  </si>
  <si>
    <t>I. úprava - zvýšení - převod nedočerp. fin. prostř. k 31.12.09 na schvál. akce do r. 2010 Zast. z 28.1.10</t>
  </si>
  <si>
    <t>II. uvolnění - zapojení nedočerp. fin. prostř. k 31.12.09 na schvál. akce do rozpočtu 2010 Zast. z 28.1.10</t>
  </si>
  <si>
    <t>Dostavba domova důchodců Albrechtice nad Orlicí</t>
  </si>
  <si>
    <t>DD Černožice - přístavba ubytovacího objektu</t>
  </si>
  <si>
    <t>SV/10/601</t>
  </si>
  <si>
    <t>Rekonstrukce  vodovodních rozvodů - pokračování</t>
  </si>
  <si>
    <t>Domov pro seniory Pilníkov</t>
  </si>
  <si>
    <t>SV/09/604</t>
  </si>
  <si>
    <t>Provedení disp. úprav objektu - soc. a hyg. zař.</t>
  </si>
  <si>
    <t>Domov pro seniory Vrchlabí</t>
  </si>
  <si>
    <t>Rekonstrukce č. p. 506</t>
  </si>
  <si>
    <t>Rekonstrukce a modernizace hlavního objektu</t>
  </si>
  <si>
    <t>Barevné domky Hajnice</t>
  </si>
  <si>
    <t>Doplnění území areálu Domova na Stříbrném vrchu</t>
  </si>
  <si>
    <t>SV/09/603</t>
  </si>
  <si>
    <t>Rekonstrukce č. p. 10</t>
  </si>
  <si>
    <t>Nová výstavba - II. etapa</t>
  </si>
  <si>
    <t>SV/10/602</t>
  </si>
  <si>
    <t>Dodávka vnitřního vybavení DD Police n/M. - II. etapa</t>
  </si>
  <si>
    <t>SV/09/605</t>
  </si>
  <si>
    <t>Obnova areálové kanalizace Domova Dolní zámek - havárie</t>
  </si>
  <si>
    <t>Domov Dolní zámek Teplice nad Metují</t>
  </si>
  <si>
    <t>Přestavba domova  - dispoz.úpravy (změny klientely)</t>
  </si>
  <si>
    <r>
      <t xml:space="preserve">Počáteční stav </t>
    </r>
    <r>
      <rPr>
        <sz val="10"/>
        <rFont val="Arial"/>
        <family val="2"/>
      </rPr>
      <t>/ze schváleného rozpočtu/</t>
    </r>
    <r>
      <rPr>
        <b/>
        <sz val="10"/>
        <rFont val="Arial"/>
        <family val="2"/>
      </rPr>
      <t>2010</t>
    </r>
    <r>
      <rPr>
        <sz val="10"/>
        <rFont val="Arial"/>
        <family val="2"/>
      </rPr>
      <t xml:space="preserve"> Zastupitelstvo 2.12.2009-ZK/10/637/09</t>
    </r>
    <r>
      <rPr>
        <b/>
        <sz val="10"/>
        <rFont val="Arial"/>
        <family val="2"/>
      </rPr>
      <t xml:space="preserve">
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</si>
  <si>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6.1.10 Zastupitelstva konaného dne 28.1.10  </t>
    </r>
  </si>
  <si>
    <t>Schválil: Ing. Ludmila Lorencová, vedoucí odboru sociálních věcí</t>
  </si>
  <si>
    <t>Budovy, haly a stavby</t>
  </si>
  <si>
    <t>Drobný hmotný dlouhodobý majetek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</si>
  <si>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pro usnesení Rady konané dne  17. 3. 2010 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</si>
  <si>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 3.2.2010</t>
    </r>
  </si>
  <si>
    <t>SV/10/603</t>
  </si>
  <si>
    <t>DD Černožice - rekonstrukce stávajícího ubyt. objektu</t>
  </si>
  <si>
    <t>Výstavba a rekonstrukce Domova Dolní zámek Teplice nad Metují na zvl. režim</t>
  </si>
  <si>
    <t>SV/10/604</t>
  </si>
  <si>
    <t>budovy, haly a stavby</t>
  </si>
  <si>
    <t>drobný hmotný dlouhodobý majetek</t>
  </si>
  <si>
    <t>SV/10/605</t>
  </si>
  <si>
    <t>Zahradní altán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</si>
  <si>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14.4.2010  Zastupitelstva konaného dne 6.5.2010    </t>
    </r>
  </si>
  <si>
    <t>SV/08/618</t>
  </si>
  <si>
    <r>
      <t>změna dle usnesení Rady KHK a Zastupitelstva KHK č.</t>
    </r>
    <r>
      <rPr>
        <b/>
        <sz val="10"/>
        <rFont val="Arial"/>
        <family val="2"/>
      </rPr>
      <t xml:space="preserve"> 2. </t>
    </r>
    <r>
      <rPr>
        <b/>
        <i/>
        <sz val="10"/>
        <rFont val="Arial"/>
        <family val="2"/>
      </rPr>
      <t>změna rozpočtu KHK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</si>
  <si>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12.5.2010  Zastupitelstva konaného dne 17.6.2010    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</si>
  <si>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26.5.2010  Zastupitelstva konaného dne 17.6.2010    </t>
    </r>
  </si>
  <si>
    <t>Zateplení budov ÚSP Hajnice</t>
  </si>
  <si>
    <t>SV/10/606</t>
  </si>
  <si>
    <t>Vestavba do půd. prostor č.p. 104 a přístavba únik. schod.</t>
  </si>
  <si>
    <t>změna dle usnesení Rady KHK a Zastupitelstva KHK č. 3. změna rozpočtu KHK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</si>
  <si>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18.8.2010</t>
    </r>
  </si>
  <si>
    <t>SV/10/607</t>
  </si>
  <si>
    <t>Dispoziční a stavební úpravy v Domově na Stříbném vrchu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</si>
  <si>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1.9.2010</t>
    </r>
  </si>
  <si>
    <t>SV/10/608</t>
  </si>
  <si>
    <t>SV/10/609</t>
  </si>
  <si>
    <t>Přírodní objekt pro letní aktivity klientů</t>
  </si>
  <si>
    <t>Oprava oken a dveří na hlavní budově - výměna</t>
  </si>
  <si>
    <t>změna dle usnesení Rady KHK a Zastupitelstva KHK č. 4. změna rozpočtu KHK</t>
  </si>
  <si>
    <t>Kapitola 50 - Fond rozvoje a reprodukce Královéhradeckého kraje rok 2010 - sumář -  4. návrh změn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</si>
  <si>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13.10.2010</t>
    </r>
  </si>
  <si>
    <t>SV/10/610</t>
  </si>
  <si>
    <t>Rekonstrukce teplovodu - havárie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</si>
  <si>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13.10.2010 Zastupitelstva konaného dne 4. 11. 2010</t>
    </r>
  </si>
  <si>
    <t>Domov důchodců Lampertice</t>
  </si>
  <si>
    <t>SV/10/611</t>
  </si>
  <si>
    <t>Nákup vícemístného vozidla pro přepravu klientů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</si>
  <si>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24.11.2010 Zastupitelstva konaného dne 2. 12. 2010</t>
    </r>
  </si>
  <si>
    <t>III. navýšení z rezervy kraje - Rada 24. 11. a Zast. 2. 12.</t>
  </si>
  <si>
    <t>nerozdělena rezerva odvětví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</si>
</sst>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00\ 00"/>
    <numFmt numFmtId="167" formatCode="0.0"/>
  </numFmts>
  <fonts count="52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b/>
      <i/>
      <sz val="10"/>
      <color indexed="48"/>
      <name val="Arial"/>
      <family val="2"/>
    </font>
    <font>
      <i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i/>
      <sz val="12"/>
      <color indexed="12"/>
      <name val="Arial"/>
      <family val="2"/>
    </font>
    <font>
      <b/>
      <sz val="10"/>
      <color indexed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0" fillId="0" borderId="8" applyAlignment="0">
      <protection/>
    </xf>
    <xf numFmtId="0" fontId="46" fillId="0" borderId="0" applyNumberFormat="0" applyFill="0" applyBorder="0" applyAlignment="0" applyProtection="0"/>
    <xf numFmtId="0" fontId="47" fillId="25" borderId="9" applyNumberFormat="0" applyAlignment="0" applyProtection="0"/>
    <xf numFmtId="0" fontId="48" fillId="26" borderId="9" applyNumberFormat="0" applyAlignment="0" applyProtection="0"/>
    <xf numFmtId="0" fontId="49" fillId="26" borderId="10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4" fillId="33" borderId="14" xfId="0" applyNumberFormat="1" applyFont="1" applyFill="1" applyBorder="1" applyAlignment="1">
      <alignment horizontal="right"/>
    </xf>
    <xf numFmtId="164" fontId="9" fillId="0" borderId="12" xfId="0" applyNumberFormat="1" applyFont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164" fontId="9" fillId="0" borderId="15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5" fillId="0" borderId="16" xfId="0" applyFont="1" applyBorder="1" applyAlignment="1">
      <alignment horizontal="left"/>
    </xf>
    <xf numFmtId="164" fontId="8" fillId="0" borderId="0" xfId="0" applyNumberFormat="1" applyFont="1" applyAlignment="1">
      <alignment horizontal="left"/>
    </xf>
    <xf numFmtId="0" fontId="0" fillId="0" borderId="17" xfId="0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4" fontId="0" fillId="0" borderId="19" xfId="0" applyNumberFormat="1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4" fontId="0" fillId="0" borderId="29" xfId="0" applyNumberFormat="1" applyFont="1" applyBorder="1" applyAlignment="1">
      <alignment horizontal="left"/>
    </xf>
    <xf numFmtId="164" fontId="7" fillId="0" borderId="30" xfId="0" applyNumberFormat="1" applyFont="1" applyBorder="1" applyAlignment="1">
      <alignment horizontal="right"/>
    </xf>
    <xf numFmtId="164" fontId="0" fillId="33" borderId="31" xfId="0" applyNumberFormat="1" applyFont="1" applyFill="1" applyBorder="1" applyAlignment="1">
      <alignment horizontal="right"/>
    </xf>
    <xf numFmtId="164" fontId="0" fillId="33" borderId="14" xfId="0" applyNumberFormat="1" applyFont="1" applyFill="1" applyBorder="1" applyAlignment="1">
      <alignment horizontal="right"/>
    </xf>
    <xf numFmtId="164" fontId="0" fillId="33" borderId="32" xfId="0" applyNumberFormat="1" applyFont="1" applyFill="1" applyBorder="1" applyAlignment="1">
      <alignment horizontal="right"/>
    </xf>
    <xf numFmtId="164" fontId="0" fillId="33" borderId="33" xfId="0" applyNumberFormat="1" applyFont="1" applyFill="1" applyBorder="1" applyAlignment="1">
      <alignment horizontal="right"/>
    </xf>
    <xf numFmtId="164" fontId="0" fillId="33" borderId="34" xfId="0" applyNumberFormat="1" applyFont="1" applyFill="1" applyBorder="1" applyAlignment="1">
      <alignment horizontal="right"/>
    </xf>
    <xf numFmtId="164" fontId="0" fillId="33" borderId="35" xfId="0" applyNumberFormat="1" applyFont="1" applyFill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64" fontId="8" fillId="33" borderId="36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left"/>
    </xf>
    <xf numFmtId="164" fontId="4" fillId="33" borderId="33" xfId="0" applyNumberFormat="1" applyFont="1" applyFill="1" applyBorder="1" applyAlignment="1">
      <alignment horizontal="right"/>
    </xf>
    <xf numFmtId="0" fontId="4" fillId="0" borderId="33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left"/>
    </xf>
    <xf numFmtId="164" fontId="0" fillId="0" borderId="24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left"/>
    </xf>
    <xf numFmtId="164" fontId="0" fillId="0" borderId="8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left"/>
    </xf>
    <xf numFmtId="0" fontId="4" fillId="0" borderId="3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left" wrapText="1"/>
    </xf>
    <xf numFmtId="4" fontId="0" fillId="0" borderId="26" xfId="0" applyNumberFormat="1" applyFont="1" applyFill="1" applyBorder="1" applyAlignment="1">
      <alignment horizontal="left"/>
    </xf>
    <xf numFmtId="164" fontId="4" fillId="0" borderId="8" xfId="0" applyNumberFormat="1" applyFont="1" applyFill="1" applyBorder="1" applyAlignment="1">
      <alignment horizontal="right"/>
    </xf>
    <xf numFmtId="0" fontId="4" fillId="0" borderId="31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 wrapText="1"/>
    </xf>
    <xf numFmtId="0" fontId="0" fillId="0" borderId="8" xfId="0" applyFont="1" applyFill="1" applyBorder="1" applyAlignment="1">
      <alignment horizontal="left" wrapText="1"/>
    </xf>
    <xf numFmtId="164" fontId="0" fillId="0" borderId="25" xfId="0" applyNumberFormat="1" applyFont="1" applyFill="1" applyBorder="1" applyAlignment="1">
      <alignment horizontal="right"/>
    </xf>
    <xf numFmtId="0" fontId="4" fillId="0" borderId="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4" fontId="4" fillId="0" borderId="8" xfId="0" applyNumberFormat="1" applyFont="1" applyFill="1" applyBorder="1" applyAlignment="1">
      <alignment horizontal="left"/>
    </xf>
    <xf numFmtId="0" fontId="4" fillId="0" borderId="34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left" wrapText="1"/>
    </xf>
    <xf numFmtId="4" fontId="0" fillId="0" borderId="27" xfId="0" applyNumberFormat="1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164" fontId="4" fillId="34" borderId="25" xfId="0" applyNumberFormat="1" applyFont="1" applyFill="1" applyBorder="1" applyAlignment="1">
      <alignment horizontal="right"/>
    </xf>
    <xf numFmtId="164" fontId="4" fillId="34" borderId="26" xfId="0" applyNumberFormat="1" applyFont="1" applyFill="1" applyBorder="1" applyAlignment="1">
      <alignment horizontal="right"/>
    </xf>
    <xf numFmtId="164" fontId="4" fillId="34" borderId="8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right"/>
    </xf>
    <xf numFmtId="164" fontId="8" fillId="33" borderId="37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4" fillId="0" borderId="3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left" wrapText="1"/>
    </xf>
    <xf numFmtId="164" fontId="0" fillId="33" borderId="40" xfId="0" applyNumberFormat="1" applyFont="1" applyFill="1" applyBorder="1" applyAlignment="1">
      <alignment horizontal="right"/>
    </xf>
    <xf numFmtId="164" fontId="4" fillId="35" borderId="26" xfId="0" applyNumberFormat="1" applyFont="1" applyFill="1" applyBorder="1" applyAlignment="1">
      <alignment horizontal="right"/>
    </xf>
    <xf numFmtId="4" fontId="4" fillId="0" borderId="29" xfId="0" applyNumberFormat="1" applyFont="1" applyBorder="1" applyAlignment="1">
      <alignment horizontal="left"/>
    </xf>
    <xf numFmtId="0" fontId="6" fillId="0" borderId="26" xfId="0" applyFont="1" applyFill="1" applyBorder="1" applyAlignment="1">
      <alignment horizontal="left"/>
    </xf>
    <xf numFmtId="164" fontId="4" fillId="36" borderId="23" xfId="0" applyNumberFormat="1" applyFont="1" applyFill="1" applyBorder="1" applyAlignment="1">
      <alignment horizontal="right"/>
    </xf>
    <xf numFmtId="164" fontId="4" fillId="0" borderId="41" xfId="0" applyNumberFormat="1" applyFont="1" applyFill="1" applyBorder="1" applyAlignment="1">
      <alignment horizontal="right"/>
    </xf>
    <xf numFmtId="164" fontId="4" fillId="33" borderId="35" xfId="0" applyNumberFormat="1" applyFont="1" applyFill="1" applyBorder="1" applyAlignment="1">
      <alignment horizontal="right"/>
    </xf>
    <xf numFmtId="0" fontId="0" fillId="0" borderId="42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164" fontId="9" fillId="0" borderId="3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right"/>
    </xf>
    <xf numFmtId="164" fontId="11" fillId="0" borderId="24" xfId="0" applyNumberFormat="1" applyFont="1" applyBorder="1" applyAlignment="1">
      <alignment horizontal="right"/>
    </xf>
    <xf numFmtId="164" fontId="11" fillId="0" borderId="26" xfId="0" applyNumberFormat="1" applyFont="1" applyFill="1" applyBorder="1" applyAlignment="1">
      <alignment horizontal="right"/>
    </xf>
    <xf numFmtId="164" fontId="11" fillId="0" borderId="24" xfId="0" applyNumberFormat="1" applyFont="1" applyFill="1" applyBorder="1" applyAlignment="1">
      <alignment horizontal="right"/>
    </xf>
    <xf numFmtId="164" fontId="11" fillId="0" borderId="24" xfId="0" applyNumberFormat="1" applyFont="1" applyFill="1" applyBorder="1" applyAlignment="1">
      <alignment horizontal="right" wrapText="1"/>
    </xf>
    <xf numFmtId="164" fontId="11" fillId="0" borderId="27" xfId="0" applyNumberFormat="1" applyFont="1" applyFill="1" applyBorder="1" applyAlignment="1">
      <alignment horizontal="right"/>
    </xf>
    <xf numFmtId="164" fontId="7" fillId="0" borderId="43" xfId="0" applyNumberFormat="1" applyFont="1" applyBorder="1" applyAlignment="1">
      <alignment horizontal="right"/>
    </xf>
    <xf numFmtId="164" fontId="0" fillId="0" borderId="27" xfId="0" applyNumberFormat="1" applyFont="1" applyFill="1" applyBorder="1" applyAlignment="1">
      <alignment horizontal="center" vertical="center"/>
    </xf>
    <xf numFmtId="164" fontId="4" fillId="36" borderId="44" xfId="0" applyNumberFormat="1" applyFont="1" applyFill="1" applyBorder="1" applyAlignment="1">
      <alignment horizontal="right"/>
    </xf>
    <xf numFmtId="164" fontId="4" fillId="34" borderId="41" xfId="0" applyNumberFormat="1" applyFont="1" applyFill="1" applyBorder="1" applyAlignment="1">
      <alignment horizontal="right"/>
    </xf>
    <xf numFmtId="4" fontId="0" fillId="0" borderId="45" xfId="0" applyNumberFormat="1" applyFont="1" applyBorder="1" applyAlignment="1">
      <alignment horizontal="left"/>
    </xf>
    <xf numFmtId="0" fontId="6" fillId="0" borderId="27" xfId="0" applyFont="1" applyFill="1" applyBorder="1" applyAlignment="1">
      <alignment/>
    </xf>
    <xf numFmtId="0" fontId="0" fillId="0" borderId="8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0" fillId="0" borderId="46" xfId="0" applyNumberFormat="1" applyFont="1" applyFill="1" applyBorder="1" applyAlignment="1">
      <alignment horizontal="right"/>
    </xf>
    <xf numFmtId="0" fontId="0" fillId="0" borderId="24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164" fontId="9" fillId="0" borderId="43" xfId="0" applyNumberFormat="1" applyFont="1" applyBorder="1" applyAlignment="1">
      <alignment horizontal="right"/>
    </xf>
    <xf numFmtId="0" fontId="0" fillId="0" borderId="47" xfId="0" applyBorder="1" applyAlignment="1">
      <alignment horizontal="left"/>
    </xf>
    <xf numFmtId="164" fontId="12" fillId="0" borderId="48" xfId="0" applyNumberFormat="1" applyFont="1" applyBorder="1" applyAlignment="1">
      <alignment horizontal="righ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49" xfId="0" applyBorder="1" applyAlignment="1">
      <alignment horizontal="left"/>
    </xf>
    <xf numFmtId="164" fontId="12" fillId="0" borderId="50" xfId="0" applyNumberFormat="1" applyFont="1" applyBorder="1" applyAlignment="1">
      <alignment horizontal="right"/>
    </xf>
    <xf numFmtId="164" fontId="8" fillId="0" borderId="48" xfId="0" applyNumberFormat="1" applyFont="1" applyBorder="1" applyAlignment="1">
      <alignment horizontal="right"/>
    </xf>
    <xf numFmtId="164" fontId="13" fillId="33" borderId="33" xfId="0" applyNumberFormat="1" applyFont="1" applyFill="1" applyBorder="1" applyAlignment="1">
      <alignment horizontal="right"/>
    </xf>
    <xf numFmtId="164" fontId="4" fillId="36" borderId="21" xfId="0" applyNumberFormat="1" applyFont="1" applyFill="1" applyBorder="1" applyAlignment="1">
      <alignment horizontal="right"/>
    </xf>
    <xf numFmtId="164" fontId="14" fillId="33" borderId="14" xfId="0" applyNumberFormat="1" applyFont="1" applyFill="1" applyBorder="1" applyAlignment="1">
      <alignment horizontal="right"/>
    </xf>
    <xf numFmtId="164" fontId="13" fillId="33" borderId="31" xfId="0" applyNumberFormat="1" applyFont="1" applyFill="1" applyBorder="1" applyAlignment="1">
      <alignment horizontal="right"/>
    </xf>
    <xf numFmtId="164" fontId="13" fillId="33" borderId="32" xfId="0" applyNumberFormat="1" applyFont="1" applyFill="1" applyBorder="1" applyAlignment="1">
      <alignment horizontal="right"/>
    </xf>
    <xf numFmtId="0" fontId="0" fillId="0" borderId="32" xfId="0" applyFont="1" applyFill="1" applyBorder="1" applyAlignment="1">
      <alignment horizontal="center"/>
    </xf>
    <xf numFmtId="164" fontId="13" fillId="33" borderId="35" xfId="0" applyNumberFormat="1" applyFont="1" applyFill="1" applyBorder="1" applyAlignment="1">
      <alignment horizontal="righ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53" xfId="0" applyBorder="1" applyAlignment="1">
      <alignment horizontal="left"/>
    </xf>
    <xf numFmtId="164" fontId="12" fillId="0" borderId="54" xfId="0" applyNumberFormat="1" applyFont="1" applyBorder="1" applyAlignment="1">
      <alignment horizontal="right"/>
    </xf>
    <xf numFmtId="0" fontId="4" fillId="0" borderId="28" xfId="0" applyFont="1" applyBorder="1" applyAlignment="1">
      <alignment horizontal="left"/>
    </xf>
    <xf numFmtId="164" fontId="7" fillId="0" borderId="50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0" fontId="0" fillId="0" borderId="5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164" fontId="0" fillId="0" borderId="47" xfId="0" applyNumberFormat="1" applyFont="1" applyBorder="1" applyAlignment="1">
      <alignment horizontal="right"/>
    </xf>
    <xf numFmtId="164" fontId="0" fillId="0" borderId="49" xfId="0" applyNumberFormat="1" applyFont="1" applyBorder="1" applyAlignment="1">
      <alignment horizontal="right"/>
    </xf>
    <xf numFmtId="164" fontId="3" fillId="0" borderId="56" xfId="0" applyNumberFormat="1" applyFont="1" applyBorder="1" applyAlignment="1">
      <alignment horizontal="right"/>
    </xf>
    <xf numFmtId="0" fontId="0" fillId="0" borderId="55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4" fillId="33" borderId="15" xfId="0" applyFont="1" applyFill="1" applyBorder="1" applyAlignment="1">
      <alignment horizontal="center" wrapText="1"/>
    </xf>
    <xf numFmtId="0" fontId="0" fillId="0" borderId="42" xfId="0" applyBorder="1" applyAlignment="1">
      <alignment horizontal="left"/>
    </xf>
    <xf numFmtId="0" fontId="0" fillId="0" borderId="57" xfId="0" applyBorder="1" applyAlignment="1">
      <alignment horizontal="left"/>
    </xf>
    <xf numFmtId="0" fontId="0" fillId="0" borderId="58" xfId="0" applyBorder="1" applyAlignment="1">
      <alignment horizontal="left"/>
    </xf>
    <xf numFmtId="164" fontId="12" fillId="0" borderId="59" xfId="0" applyNumberFormat="1" applyFont="1" applyBorder="1" applyAlignment="1">
      <alignment horizontal="right"/>
    </xf>
    <xf numFmtId="164" fontId="4" fillId="34" borderId="24" xfId="0" applyNumberFormat="1" applyFont="1" applyFill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164" fontId="3" fillId="37" borderId="60" xfId="0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 horizontal="center" wrapText="1"/>
    </xf>
    <xf numFmtId="4" fontId="0" fillId="33" borderId="31" xfId="0" applyNumberFormat="1" applyFont="1" applyFill="1" applyBorder="1" applyAlignment="1">
      <alignment horizontal="right"/>
    </xf>
    <xf numFmtId="164" fontId="4" fillId="36" borderId="8" xfId="0" applyNumberFormat="1" applyFont="1" applyFill="1" applyBorder="1" applyAlignment="1">
      <alignment horizontal="right"/>
    </xf>
    <xf numFmtId="0" fontId="16" fillId="0" borderId="26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left"/>
    </xf>
    <xf numFmtId="164" fontId="16" fillId="33" borderId="35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left" wrapText="1"/>
    </xf>
    <xf numFmtId="0" fontId="0" fillId="0" borderId="61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4" fontId="0" fillId="0" borderId="0" xfId="0" applyNumberFormat="1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164" fontId="0" fillId="0" borderId="62" xfId="0" applyNumberFormat="1" applyFont="1" applyBorder="1" applyAlignment="1">
      <alignment horizontal="right"/>
    </xf>
    <xf numFmtId="164" fontId="0" fillId="0" borderId="41" xfId="0" applyNumberFormat="1" applyFont="1" applyFill="1" applyBorder="1" applyAlignment="1">
      <alignment horizontal="right"/>
    </xf>
    <xf numFmtId="164" fontId="0" fillId="0" borderId="46" xfId="0" applyNumberFormat="1" applyFont="1" applyBorder="1" applyAlignment="1">
      <alignment horizontal="right"/>
    </xf>
    <xf numFmtId="0" fontId="0" fillId="0" borderId="63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left"/>
    </xf>
    <xf numFmtId="4" fontId="0" fillId="0" borderId="8" xfId="0" applyNumberFormat="1" applyFont="1" applyFill="1" applyBorder="1" applyAlignment="1">
      <alignment horizontal="left" vertical="distributed" wrapText="1"/>
    </xf>
    <xf numFmtId="167" fontId="16" fillId="38" borderId="26" xfId="0" applyNumberFormat="1" applyFont="1" applyFill="1" applyBorder="1" applyAlignment="1">
      <alignment horizontal="right"/>
    </xf>
    <xf numFmtId="164" fontId="3" fillId="33" borderId="11" xfId="0" applyNumberFormat="1" applyFont="1" applyFill="1" applyBorder="1" applyAlignment="1">
      <alignment horizontal="right"/>
    </xf>
    <xf numFmtId="164" fontId="51" fillId="33" borderId="31" xfId="0" applyNumberFormat="1" applyFont="1" applyFill="1" applyBorder="1" applyAlignment="1">
      <alignment horizontal="right"/>
    </xf>
    <xf numFmtId="164" fontId="51" fillId="33" borderId="32" xfId="0" applyNumberFormat="1" applyFont="1" applyFill="1" applyBorder="1" applyAlignment="1">
      <alignment horizontal="right"/>
    </xf>
    <xf numFmtId="164" fontId="0" fillId="0" borderId="8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51" xfId="0" applyFont="1" applyBorder="1" applyAlignment="1">
      <alignment horizontal="left"/>
    </xf>
    <xf numFmtId="0" fontId="0" fillId="0" borderId="52" xfId="0" applyFont="1" applyBorder="1" applyAlignment="1">
      <alignment horizontal="left"/>
    </xf>
    <xf numFmtId="0" fontId="0" fillId="0" borderId="45" xfId="0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4" fontId="0" fillId="0" borderId="52" xfId="0" applyNumberFormat="1" applyFont="1" applyBorder="1" applyAlignment="1">
      <alignment horizontal="left"/>
    </xf>
    <xf numFmtId="0" fontId="0" fillId="0" borderId="45" xfId="0" applyFont="1" applyBorder="1" applyAlignment="1">
      <alignment horizontal="left"/>
    </xf>
    <xf numFmtId="164" fontId="0" fillId="0" borderId="53" xfId="0" applyNumberFormat="1" applyFont="1" applyBorder="1" applyAlignment="1">
      <alignment horizontal="right"/>
    </xf>
    <xf numFmtId="164" fontId="3" fillId="37" borderId="13" xfId="0" applyNumberFormat="1" applyFont="1" applyFill="1" applyBorder="1" applyAlignment="1">
      <alignment horizontal="right"/>
    </xf>
    <xf numFmtId="164" fontId="3" fillId="0" borderId="37" xfId="0" applyNumberFormat="1" applyFont="1" applyBorder="1" applyAlignment="1">
      <alignment horizontal="right"/>
    </xf>
    <xf numFmtId="164" fontId="9" fillId="0" borderId="11" xfId="0" applyNumberFormat="1" applyFont="1" applyBorder="1" applyAlignment="1">
      <alignment horizontal="center"/>
    </xf>
    <xf numFmtId="164" fontId="0" fillId="33" borderId="64" xfId="0" applyNumberFormat="1" applyFont="1" applyFill="1" applyBorder="1" applyAlignment="1">
      <alignment horizontal="right"/>
    </xf>
    <xf numFmtId="164" fontId="0" fillId="33" borderId="32" xfId="0" applyNumberFormat="1" applyFill="1" applyBorder="1" applyAlignment="1">
      <alignment horizontal="right"/>
    </xf>
    <xf numFmtId="164" fontId="0" fillId="33" borderId="35" xfId="0" applyNumberFormat="1" applyFont="1" applyFill="1" applyBorder="1" applyAlignment="1">
      <alignment horizontal="right"/>
    </xf>
    <xf numFmtId="164" fontId="0" fillId="33" borderId="40" xfId="0" applyNumberFormat="1" applyFill="1" applyBorder="1" applyAlignment="1">
      <alignment horizontal="right"/>
    </xf>
    <xf numFmtId="164" fontId="0" fillId="0" borderId="65" xfId="0" applyNumberFormat="1" applyFont="1" applyBorder="1" applyAlignment="1">
      <alignment horizontal="right"/>
    </xf>
    <xf numFmtId="164" fontId="4" fillId="0" borderId="24" xfId="0" applyNumberFormat="1" applyFont="1" applyFill="1" applyBorder="1" applyAlignment="1">
      <alignment horizontal="right"/>
    </xf>
    <xf numFmtId="164" fontId="0" fillId="0" borderId="8" xfId="0" applyNumberFormat="1" applyFont="1" applyFill="1" applyBorder="1" applyAlignment="1">
      <alignment horizontal="right" vertical="distributed" wrapText="1"/>
    </xf>
    <xf numFmtId="164" fontId="0" fillId="0" borderId="66" xfId="0" applyNumberFormat="1" applyFont="1" applyBorder="1" applyAlignment="1">
      <alignment horizontal="right"/>
    </xf>
    <xf numFmtId="164" fontId="0" fillId="0" borderId="41" xfId="0" applyNumberFormat="1" applyFont="1" applyBorder="1" applyAlignment="1">
      <alignment horizontal="right"/>
    </xf>
    <xf numFmtId="164" fontId="0" fillId="0" borderId="60" xfId="0" applyNumberFormat="1" applyFont="1" applyFill="1" applyBorder="1" applyAlignment="1">
      <alignment horizontal="right"/>
    </xf>
    <xf numFmtId="164" fontId="0" fillId="0" borderId="26" xfId="0" applyNumberFormat="1" applyFont="1" applyFill="1" applyBorder="1" applyAlignment="1">
      <alignment horizontal="right"/>
    </xf>
    <xf numFmtId="0" fontId="4" fillId="0" borderId="25" xfId="0" applyFont="1" applyFill="1" applyBorder="1" applyAlignment="1">
      <alignment horizontal="center"/>
    </xf>
    <xf numFmtId="164" fontId="4" fillId="34" borderId="67" xfId="0" applyNumberFormat="1" applyFont="1" applyFill="1" applyBorder="1" applyAlignment="1">
      <alignment horizontal="right"/>
    </xf>
    <xf numFmtId="164" fontId="4" fillId="34" borderId="46" xfId="0" applyNumberFormat="1" applyFont="1" applyFill="1" applyBorder="1" applyAlignment="1">
      <alignment horizontal="right"/>
    </xf>
    <xf numFmtId="164" fontId="4" fillId="36" borderId="46" xfId="0" applyNumberFormat="1" applyFont="1" applyFill="1" applyBorder="1" applyAlignment="1">
      <alignment horizontal="right"/>
    </xf>
    <xf numFmtId="164" fontId="4" fillId="33" borderId="32" xfId="0" applyNumberFormat="1" applyFont="1" applyFill="1" applyBorder="1" applyAlignment="1">
      <alignment horizontal="right"/>
    </xf>
    <xf numFmtId="164" fontId="14" fillId="33" borderId="32" xfId="0" applyNumberFormat="1" applyFont="1" applyFill="1" applyBorder="1" applyAlignment="1">
      <alignment horizontal="right"/>
    </xf>
    <xf numFmtId="164" fontId="51" fillId="33" borderId="33" xfId="0" applyNumberFormat="1" applyFont="1" applyFill="1" applyBorder="1" applyAlignment="1">
      <alignment horizontal="right"/>
    </xf>
    <xf numFmtId="0" fontId="4" fillId="0" borderId="40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left"/>
    </xf>
    <xf numFmtId="4" fontId="0" fillId="0" borderId="39" xfId="0" applyNumberFormat="1" applyFont="1" applyFill="1" applyBorder="1" applyAlignment="1">
      <alignment horizontal="left"/>
    </xf>
    <xf numFmtId="164" fontId="0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56" xfId="0" applyBorder="1" applyAlignment="1">
      <alignment/>
    </xf>
    <xf numFmtId="0" fontId="0" fillId="0" borderId="16" xfId="0" applyFont="1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wrapText="1"/>
    </xf>
    <xf numFmtId="0" fontId="0" fillId="0" borderId="17" xfId="0" applyNumberForma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56" xfId="0" applyBorder="1" applyAlignment="1">
      <alignment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37"/>
  <sheetViews>
    <sheetView tabSelected="1" view="pageBreakPreview" zoomScale="60" zoomScalePageLayoutView="0" workbookViewId="0" topLeftCell="A1">
      <selection activeCell="A7" sqref="A7"/>
    </sheetView>
  </sheetViews>
  <sheetFormatPr defaultColWidth="9.140625" defaultRowHeight="12.75"/>
  <cols>
    <col min="1" max="1" width="4.421875" style="0" customWidth="1"/>
    <col min="2" max="2" width="5.57421875" style="0" customWidth="1"/>
    <col min="3" max="3" width="6.421875" style="0" customWidth="1"/>
    <col min="4" max="4" width="9.8515625" style="0" customWidth="1"/>
    <col min="5" max="5" width="49.00390625" style="0" customWidth="1"/>
    <col min="6" max="31" width="13.00390625" style="0" customWidth="1"/>
  </cols>
  <sheetData>
    <row r="1" spans="1:15" s="1" customFormat="1" ht="19.5" customHeight="1">
      <c r="A1" s="15" t="s">
        <v>112</v>
      </c>
      <c r="B1" s="16"/>
      <c r="C1" s="16"/>
      <c r="D1" s="16"/>
      <c r="E1" s="16"/>
      <c r="F1" s="16"/>
      <c r="G1" s="16"/>
      <c r="H1" s="14"/>
      <c r="I1" s="14"/>
      <c r="J1" s="14"/>
      <c r="K1" s="14"/>
      <c r="L1" s="14"/>
      <c r="M1" s="14"/>
      <c r="N1" s="14"/>
      <c r="O1" s="14"/>
    </row>
    <row r="2" spans="1:15" ht="13.5" thickBot="1">
      <c r="A2" s="14"/>
      <c r="B2" s="14"/>
      <c r="C2" s="14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5" customHeight="1" thickBot="1">
      <c r="A3" s="14"/>
      <c r="B3" s="14"/>
      <c r="C3" s="14"/>
      <c r="D3" s="17"/>
      <c r="E3" s="18" t="s">
        <v>1</v>
      </c>
      <c r="F3" s="19"/>
      <c r="G3" s="130">
        <v>69031</v>
      </c>
      <c r="H3" s="20"/>
      <c r="I3" s="20"/>
      <c r="J3" s="17"/>
      <c r="K3" s="17"/>
      <c r="L3" s="17"/>
      <c r="M3" s="17"/>
      <c r="N3" s="17"/>
      <c r="O3" s="17"/>
    </row>
    <row r="4" spans="1:15" ht="15" customHeight="1">
      <c r="A4" s="14"/>
      <c r="B4" s="14"/>
      <c r="C4" s="14"/>
      <c r="D4" s="17"/>
      <c r="E4" s="21" t="s">
        <v>54</v>
      </c>
      <c r="F4" s="22"/>
      <c r="G4" s="156">
        <v>71853.1</v>
      </c>
      <c r="H4" s="20"/>
      <c r="I4" s="20"/>
      <c r="J4" s="17"/>
      <c r="K4" s="17"/>
      <c r="L4" s="17"/>
      <c r="M4" s="17"/>
      <c r="N4" s="17"/>
      <c r="O4" s="17"/>
    </row>
    <row r="5" spans="1:15" ht="15" customHeight="1" thickBot="1">
      <c r="A5" s="14"/>
      <c r="B5" s="14"/>
      <c r="C5" s="14"/>
      <c r="D5" s="17"/>
      <c r="E5" s="27" t="s">
        <v>40</v>
      </c>
      <c r="F5" s="28"/>
      <c r="G5" s="149">
        <f>SUM(G3:G4)</f>
        <v>140884.1</v>
      </c>
      <c r="H5" s="20"/>
      <c r="I5" s="20"/>
      <c r="J5" s="17"/>
      <c r="K5" s="17"/>
      <c r="L5" s="17"/>
      <c r="M5" s="17"/>
      <c r="N5" s="17"/>
      <c r="O5" s="17"/>
    </row>
    <row r="6" spans="1:15" ht="15" customHeight="1">
      <c r="A6" s="42" t="s">
        <v>35</v>
      </c>
      <c r="B6" s="17"/>
      <c r="C6" s="17"/>
      <c r="D6" s="17"/>
      <c r="E6" s="131"/>
      <c r="F6" s="131"/>
      <c r="G6" s="132"/>
      <c r="H6" s="20"/>
      <c r="I6" s="20"/>
      <c r="J6" s="17"/>
      <c r="K6" s="17"/>
      <c r="L6" s="17"/>
      <c r="M6" s="17"/>
      <c r="N6" s="17"/>
      <c r="O6" s="17"/>
    </row>
    <row r="7" spans="1:15" ht="15" customHeight="1" thickBot="1">
      <c r="A7" s="17"/>
      <c r="B7" s="17"/>
      <c r="C7" s="17"/>
      <c r="D7" s="17"/>
      <c r="E7" s="17"/>
      <c r="F7" s="17"/>
      <c r="G7" s="24"/>
      <c r="H7" s="20"/>
      <c r="I7" s="20"/>
      <c r="J7" s="17"/>
      <c r="K7" s="17"/>
      <c r="L7" s="17"/>
      <c r="M7" s="17"/>
      <c r="N7" s="17"/>
      <c r="O7" s="17"/>
    </row>
    <row r="8" spans="1:15" ht="15" customHeight="1" thickBot="1">
      <c r="A8" s="23" t="s">
        <v>0</v>
      </c>
      <c r="B8" s="25"/>
      <c r="C8" s="25"/>
      <c r="D8" s="25"/>
      <c r="E8" s="25"/>
      <c r="F8" s="25"/>
      <c r="G8" s="51">
        <v>69031</v>
      </c>
      <c r="H8" s="148" t="s">
        <v>44</v>
      </c>
      <c r="I8" s="170" t="s">
        <v>45</v>
      </c>
      <c r="J8" s="13"/>
      <c r="K8" s="13"/>
      <c r="L8" s="13"/>
      <c r="M8" s="13"/>
      <c r="N8" s="17"/>
      <c r="O8" s="17"/>
    </row>
    <row r="9" spans="1:15" ht="15" customHeight="1">
      <c r="A9" s="21" t="s">
        <v>2</v>
      </c>
      <c r="B9" s="22"/>
      <c r="C9" s="22"/>
      <c r="D9" s="22"/>
      <c r="E9" s="22" t="s">
        <v>55</v>
      </c>
      <c r="F9" s="150"/>
      <c r="G9" s="151">
        <v>-69031</v>
      </c>
      <c r="H9" s="20"/>
      <c r="I9" s="20"/>
      <c r="J9" s="13"/>
      <c r="K9" s="13"/>
      <c r="L9" s="13"/>
      <c r="M9" s="13"/>
      <c r="N9" s="17"/>
      <c r="O9" s="17"/>
    </row>
    <row r="10" spans="1:15" ht="15" customHeight="1">
      <c r="A10" s="168" t="s">
        <v>3</v>
      </c>
      <c r="B10" s="153"/>
      <c r="C10" s="153"/>
      <c r="D10" s="153"/>
      <c r="E10" s="153"/>
      <c r="F10" s="154"/>
      <c r="G10" s="169">
        <f>SUM(G8+G9)</f>
        <v>0</v>
      </c>
      <c r="H10" s="20"/>
      <c r="I10" s="20"/>
      <c r="J10" s="13"/>
      <c r="K10" s="13"/>
      <c r="L10" s="13"/>
      <c r="M10" s="13"/>
      <c r="N10" s="17"/>
      <c r="O10" s="17"/>
    </row>
    <row r="11" spans="1:15" ht="15" customHeight="1">
      <c r="A11" s="164" t="s">
        <v>56</v>
      </c>
      <c r="B11" s="165"/>
      <c r="C11" s="165"/>
      <c r="D11" s="165"/>
      <c r="E11" s="165"/>
      <c r="F11" s="166"/>
      <c r="G11" s="167">
        <v>71853.1</v>
      </c>
      <c r="H11" s="171">
        <f>SUM(G8+G11)</f>
        <v>140884.1</v>
      </c>
      <c r="I11" s="20"/>
      <c r="J11" s="13"/>
      <c r="K11" s="13"/>
      <c r="L11" s="13"/>
      <c r="M11" s="13"/>
      <c r="N11" s="17"/>
      <c r="O11" s="17"/>
    </row>
    <row r="12" spans="1:15" ht="15" customHeight="1">
      <c r="A12" s="152" t="s">
        <v>57</v>
      </c>
      <c r="B12" s="153"/>
      <c r="C12" s="153"/>
      <c r="D12" s="153"/>
      <c r="E12" s="153"/>
      <c r="F12" s="154"/>
      <c r="G12" s="155">
        <v>-71853.1</v>
      </c>
      <c r="H12" s="20"/>
      <c r="I12" s="20"/>
      <c r="J12" s="13"/>
      <c r="K12" s="13"/>
      <c r="L12" s="13"/>
      <c r="M12" s="13"/>
      <c r="N12" s="17"/>
      <c r="O12" s="17"/>
    </row>
    <row r="13" spans="1:15" ht="15" customHeight="1">
      <c r="A13" s="185" t="s">
        <v>121</v>
      </c>
      <c r="B13" s="186"/>
      <c r="C13" s="186"/>
      <c r="D13" s="186"/>
      <c r="E13" s="186"/>
      <c r="F13" s="187"/>
      <c r="G13" s="188">
        <v>525</v>
      </c>
      <c r="H13" s="171">
        <f>G8+G11+G13</f>
        <v>141409.1</v>
      </c>
      <c r="I13" s="20"/>
      <c r="J13" s="13"/>
      <c r="K13" s="13"/>
      <c r="L13" s="13"/>
      <c r="M13" s="13"/>
      <c r="N13" s="17"/>
      <c r="O13" s="17"/>
    </row>
    <row r="14" spans="1:15" ht="15" customHeight="1">
      <c r="A14" s="185"/>
      <c r="B14" s="186"/>
      <c r="C14" s="186"/>
      <c r="D14" s="186"/>
      <c r="E14" s="186"/>
      <c r="F14" s="187"/>
      <c r="G14" s="188"/>
      <c r="H14" s="171"/>
      <c r="I14" s="20"/>
      <c r="J14" s="13"/>
      <c r="K14" s="13"/>
      <c r="L14" s="13"/>
      <c r="M14" s="13"/>
      <c r="N14" s="17"/>
      <c r="O14" s="17"/>
    </row>
    <row r="15" spans="1:15" ht="15" customHeight="1">
      <c r="A15" s="185"/>
      <c r="B15" s="186"/>
      <c r="C15" s="186"/>
      <c r="D15" s="186"/>
      <c r="E15" s="186"/>
      <c r="F15" s="187"/>
      <c r="G15" s="188"/>
      <c r="H15" s="171"/>
      <c r="I15" s="20"/>
      <c r="J15" s="13"/>
      <c r="K15" s="13"/>
      <c r="L15" s="13"/>
      <c r="M15" s="13"/>
      <c r="N15" s="17"/>
      <c r="O15" s="17"/>
    </row>
    <row r="16" spans="1:15" ht="15" customHeight="1">
      <c r="A16" s="185"/>
      <c r="B16" s="186"/>
      <c r="C16" s="186"/>
      <c r="D16" s="186"/>
      <c r="E16" s="186"/>
      <c r="F16" s="187"/>
      <c r="G16" s="188"/>
      <c r="H16" s="171"/>
      <c r="I16" s="20"/>
      <c r="J16" s="13"/>
      <c r="K16" s="13"/>
      <c r="L16" s="13"/>
      <c r="M16" s="13"/>
      <c r="N16" s="17"/>
      <c r="O16" s="17"/>
    </row>
    <row r="17" spans="1:15" ht="15" customHeight="1">
      <c r="A17" s="185"/>
      <c r="B17" s="186"/>
      <c r="C17" s="186"/>
      <c r="D17" s="186"/>
      <c r="E17" s="186"/>
      <c r="F17" s="187"/>
      <c r="G17" s="188"/>
      <c r="H17" s="171"/>
      <c r="I17" s="20"/>
      <c r="J17" s="13"/>
      <c r="K17" s="13"/>
      <c r="L17" s="13"/>
      <c r="M17" s="13"/>
      <c r="N17" s="17"/>
      <c r="O17" s="17"/>
    </row>
    <row r="18" spans="1:15" ht="15" customHeight="1">
      <c r="A18" s="185"/>
      <c r="B18" s="186"/>
      <c r="C18" s="186"/>
      <c r="D18" s="186"/>
      <c r="E18" s="186"/>
      <c r="F18" s="187"/>
      <c r="G18" s="188"/>
      <c r="H18" s="171"/>
      <c r="I18" s="20"/>
      <c r="J18" s="13"/>
      <c r="K18" s="13"/>
      <c r="L18" s="13"/>
      <c r="M18" s="13"/>
      <c r="N18" s="17"/>
      <c r="O18" s="17"/>
    </row>
    <row r="19" spans="1:15" ht="15" customHeight="1">
      <c r="A19" s="185"/>
      <c r="B19" s="186"/>
      <c r="C19" s="186"/>
      <c r="D19" s="186"/>
      <c r="E19" s="186"/>
      <c r="F19" s="187"/>
      <c r="G19" s="188"/>
      <c r="H19" s="171"/>
      <c r="I19" s="20"/>
      <c r="J19" s="13"/>
      <c r="K19" s="13"/>
      <c r="L19" s="13"/>
      <c r="M19" s="13"/>
      <c r="N19" s="17"/>
      <c r="O19" s="17"/>
    </row>
    <row r="20" spans="1:15" ht="15" customHeight="1">
      <c r="A20" s="185"/>
      <c r="B20" s="186"/>
      <c r="C20" s="186"/>
      <c r="D20" s="186"/>
      <c r="E20" s="186"/>
      <c r="F20" s="187"/>
      <c r="G20" s="188"/>
      <c r="H20" s="171"/>
      <c r="I20" s="20"/>
      <c r="J20" s="13"/>
      <c r="K20" s="13"/>
      <c r="L20" s="13"/>
      <c r="M20" s="13"/>
      <c r="N20" s="17"/>
      <c r="O20" s="17"/>
    </row>
    <row r="21" spans="1:15" ht="15" customHeight="1">
      <c r="A21" s="185"/>
      <c r="B21" s="186"/>
      <c r="C21" s="186"/>
      <c r="D21" s="186"/>
      <c r="E21" s="186"/>
      <c r="F21" s="187"/>
      <c r="G21" s="188"/>
      <c r="H21" s="171"/>
      <c r="I21" s="20"/>
      <c r="J21" s="13"/>
      <c r="K21" s="13"/>
      <c r="L21" s="13"/>
      <c r="M21" s="13"/>
      <c r="N21" s="17"/>
      <c r="O21" s="17"/>
    </row>
    <row r="22" spans="1:15" ht="15" customHeight="1">
      <c r="A22" s="185"/>
      <c r="B22" s="186"/>
      <c r="C22" s="186"/>
      <c r="D22" s="186"/>
      <c r="E22" s="186"/>
      <c r="F22" s="187"/>
      <c r="G22" s="188"/>
      <c r="H22" s="171"/>
      <c r="I22" s="20"/>
      <c r="J22" s="13"/>
      <c r="K22" s="13"/>
      <c r="L22" s="13"/>
      <c r="M22" s="13"/>
      <c r="N22" s="17"/>
      <c r="O22" s="17"/>
    </row>
    <row r="23" spans="1:15" ht="15" customHeight="1">
      <c r="A23" s="185"/>
      <c r="B23" s="186"/>
      <c r="C23" s="186"/>
      <c r="D23" s="186"/>
      <c r="E23" s="186"/>
      <c r="F23" s="187"/>
      <c r="G23" s="188"/>
      <c r="H23" s="171"/>
      <c r="I23" s="20"/>
      <c r="J23" s="13"/>
      <c r="K23" s="13"/>
      <c r="L23" s="13"/>
      <c r="M23" s="13"/>
      <c r="N23" s="17"/>
      <c r="O23" s="17"/>
    </row>
    <row r="24" spans="1:15" ht="15" customHeight="1">
      <c r="A24" s="185"/>
      <c r="B24" s="186"/>
      <c r="C24" s="186"/>
      <c r="D24" s="186"/>
      <c r="E24" s="186"/>
      <c r="F24" s="187"/>
      <c r="G24" s="188"/>
      <c r="H24" s="171"/>
      <c r="I24" s="20"/>
      <c r="J24" s="13"/>
      <c r="K24" s="13"/>
      <c r="L24" s="13"/>
      <c r="M24" s="13"/>
      <c r="N24" s="17"/>
      <c r="O24" s="17"/>
    </row>
    <row r="25" spans="1:15" ht="15" customHeight="1" thickBot="1">
      <c r="A25" s="27" t="s">
        <v>3</v>
      </c>
      <c r="B25" s="28"/>
      <c r="C25" s="28"/>
      <c r="D25" s="28"/>
      <c r="E25" s="28"/>
      <c r="F25" s="29"/>
      <c r="G25" s="138">
        <f>SUM(G10)</f>
        <v>0</v>
      </c>
      <c r="H25" s="171">
        <f>G8+G11+G13</f>
        <v>141409.1</v>
      </c>
      <c r="I25" s="148">
        <f>H11+G9+G12</f>
        <v>0</v>
      </c>
      <c r="J25" s="13"/>
      <c r="K25" s="13"/>
      <c r="L25" s="13"/>
      <c r="M25" s="13"/>
      <c r="N25" s="17"/>
      <c r="O25" s="17"/>
    </row>
    <row r="26" spans="1:15" ht="15" customHeight="1">
      <c r="A26" s="40"/>
      <c r="B26" s="13"/>
      <c r="C26" s="13"/>
      <c r="D26" s="13"/>
      <c r="E26" s="13"/>
      <c r="F26" s="13"/>
      <c r="G26" s="132"/>
      <c r="H26" s="20"/>
      <c r="I26" s="148"/>
      <c r="J26" s="13"/>
      <c r="K26" s="13"/>
      <c r="L26" s="13"/>
      <c r="M26" s="13"/>
      <c r="N26" s="17"/>
      <c r="O26" s="17"/>
    </row>
    <row r="27" spans="1:15" ht="12" customHeight="1" thickBot="1">
      <c r="A27" s="13"/>
      <c r="B27" s="13"/>
      <c r="C27" s="13"/>
      <c r="D27" s="13"/>
      <c r="E27" s="13"/>
      <c r="F27" s="13"/>
      <c r="G27" s="26"/>
      <c r="H27" s="20" t="s">
        <v>36</v>
      </c>
      <c r="I27" s="20"/>
      <c r="J27" s="17"/>
      <c r="K27" s="17"/>
      <c r="L27" s="17"/>
      <c r="M27" s="17"/>
      <c r="N27" s="17"/>
      <c r="O27" s="17"/>
    </row>
    <row r="28" spans="1:31" ht="57.75" customHeight="1" thickBot="1">
      <c r="A28" s="13"/>
      <c r="B28" s="13"/>
      <c r="C28" s="13"/>
      <c r="D28" s="13"/>
      <c r="E28" s="13"/>
      <c r="F28" s="13"/>
      <c r="G28" s="26"/>
      <c r="H28" s="250" t="s">
        <v>37</v>
      </c>
      <c r="I28" s="251"/>
      <c r="J28" s="252"/>
      <c r="K28" s="253"/>
      <c r="L28" s="250" t="s">
        <v>96</v>
      </c>
      <c r="M28" s="252"/>
      <c r="N28" s="252"/>
      <c r="O28" s="252"/>
      <c r="P28" s="254"/>
      <c r="Q28" s="254"/>
      <c r="R28" s="254"/>
      <c r="S28" s="254"/>
      <c r="T28" s="254"/>
      <c r="U28" s="255"/>
      <c r="V28" s="256" t="s">
        <v>102</v>
      </c>
      <c r="W28" s="257"/>
      <c r="X28" s="258" t="s">
        <v>111</v>
      </c>
      <c r="Y28" s="259"/>
      <c r="Z28" s="260"/>
      <c r="AA28" s="260"/>
      <c r="AB28" s="261"/>
      <c r="AC28" s="261"/>
      <c r="AD28" s="262"/>
      <c r="AE28" s="263"/>
    </row>
    <row r="29" spans="1:31" ht="107.25" customHeight="1" thickBot="1">
      <c r="A29" s="2" t="s">
        <v>14</v>
      </c>
      <c r="B29" s="3" t="s">
        <v>4</v>
      </c>
      <c r="C29" s="11" t="s">
        <v>5</v>
      </c>
      <c r="D29" s="4" t="s">
        <v>6</v>
      </c>
      <c r="E29" s="4" t="s">
        <v>7</v>
      </c>
      <c r="F29" s="4" t="s">
        <v>12</v>
      </c>
      <c r="G29" s="70" t="s">
        <v>79</v>
      </c>
      <c r="H29" s="184" t="s">
        <v>80</v>
      </c>
      <c r="I29" s="70" t="s">
        <v>11</v>
      </c>
      <c r="J29" s="69" t="s">
        <v>85</v>
      </c>
      <c r="K29" s="5" t="s">
        <v>11</v>
      </c>
      <c r="L29" s="69" t="s">
        <v>84</v>
      </c>
      <c r="M29" s="5" t="s">
        <v>11</v>
      </c>
      <c r="N29" s="192" t="s">
        <v>94</v>
      </c>
      <c r="O29" s="5" t="s">
        <v>11</v>
      </c>
      <c r="P29" s="192" t="s">
        <v>97</v>
      </c>
      <c r="Q29" s="5" t="s">
        <v>11</v>
      </c>
      <c r="R29" s="192" t="s">
        <v>98</v>
      </c>
      <c r="S29" s="5" t="s">
        <v>11</v>
      </c>
      <c r="T29" s="192" t="s">
        <v>98</v>
      </c>
      <c r="U29" s="5" t="s">
        <v>11</v>
      </c>
      <c r="V29" s="69" t="s">
        <v>103</v>
      </c>
      <c r="W29" s="5" t="s">
        <v>11</v>
      </c>
      <c r="X29" s="69" t="s">
        <v>106</v>
      </c>
      <c r="Y29" s="5" t="s">
        <v>11</v>
      </c>
      <c r="Z29" s="69" t="s">
        <v>113</v>
      </c>
      <c r="AA29" s="5" t="s">
        <v>11</v>
      </c>
      <c r="AB29" s="69" t="s">
        <v>116</v>
      </c>
      <c r="AC29" s="5" t="s">
        <v>11</v>
      </c>
      <c r="AD29" s="69" t="s">
        <v>120</v>
      </c>
      <c r="AE29" s="5" t="s">
        <v>11</v>
      </c>
    </row>
    <row r="30" spans="1:31" ht="14.25" customHeight="1">
      <c r="A30" s="99">
        <v>1</v>
      </c>
      <c r="B30" s="100">
        <v>4357</v>
      </c>
      <c r="C30" s="87"/>
      <c r="D30" s="71"/>
      <c r="E30" s="88" t="s">
        <v>32</v>
      </c>
      <c r="F30" s="89"/>
      <c r="G30" s="134">
        <f>SUM(G38+G36+G35)</f>
        <v>6330</v>
      </c>
      <c r="H30" s="56"/>
      <c r="I30" s="134">
        <f>SUM(I38+I36+I35)</f>
        <v>14590.2</v>
      </c>
      <c r="J30" s="56"/>
      <c r="K30" s="134">
        <f>SUM(K38+K36+K35)</f>
        <v>14590.2</v>
      </c>
      <c r="L30" s="56"/>
      <c r="M30" s="134">
        <f>SUM(M38+M36+M35)</f>
        <v>14590.2</v>
      </c>
      <c r="N30" s="193"/>
      <c r="O30" s="134">
        <f>SUM(O38+O36+O35+O37)</f>
        <v>14590.2</v>
      </c>
      <c r="P30" s="193"/>
      <c r="Q30" s="134">
        <f>SUM(Q38+Q36+Q35+Q37)</f>
        <v>14590.2</v>
      </c>
      <c r="R30" s="193"/>
      <c r="S30" s="134">
        <f>SUM(S38+S36+S35+S37)</f>
        <v>14590.2</v>
      </c>
      <c r="T30" s="193"/>
      <c r="U30" s="134">
        <f>SUM(U38+U36+U35+U37)</f>
        <v>16590.2</v>
      </c>
      <c r="V30" s="193"/>
      <c r="W30" s="134">
        <f>SUM(W38+W36+W35+W37)</f>
        <v>16590.199999999997</v>
      </c>
      <c r="X30" s="193"/>
      <c r="Y30" s="134">
        <f>SUM(Y38+Y36+Y35+Y37)</f>
        <v>16590.199999999997</v>
      </c>
      <c r="Z30" s="193"/>
      <c r="AA30" s="134">
        <f>SUM(AA38+AA36+AA35+AA37)</f>
        <v>16590.2</v>
      </c>
      <c r="AB30" s="193"/>
      <c r="AC30" s="134">
        <f>SUM(AC38+AC36+AC35+AC37)</f>
        <v>16590.2</v>
      </c>
      <c r="AD30" s="193"/>
      <c r="AE30" s="134">
        <f>SUM(AE38+AE36+AE35+AE37)</f>
        <v>16590.2</v>
      </c>
    </row>
    <row r="31" spans="1:31" ht="14.25" customHeight="1">
      <c r="A31" s="78"/>
      <c r="B31" s="68"/>
      <c r="C31" s="68">
        <v>6121</v>
      </c>
      <c r="D31" s="30" t="s">
        <v>41</v>
      </c>
      <c r="E31" s="30" t="s">
        <v>58</v>
      </c>
      <c r="F31" s="79"/>
      <c r="G31" s="146">
        <v>4440</v>
      </c>
      <c r="H31" s="54">
        <v>7960.2</v>
      </c>
      <c r="I31" s="146">
        <v>12400.2</v>
      </c>
      <c r="J31" s="54"/>
      <c r="K31" s="146">
        <v>12400.2</v>
      </c>
      <c r="L31" s="54"/>
      <c r="M31" s="146">
        <v>12400.2</v>
      </c>
      <c r="N31" s="54">
        <v>-1200</v>
      </c>
      <c r="O31" s="146">
        <v>11200.2</v>
      </c>
      <c r="P31" s="54"/>
      <c r="Q31" s="146">
        <v>11200.2</v>
      </c>
      <c r="R31" s="54"/>
      <c r="S31" s="146">
        <v>11200.2</v>
      </c>
      <c r="T31" s="54"/>
      <c r="U31" s="146">
        <v>11200.2</v>
      </c>
      <c r="V31" s="54">
        <v>1212.7</v>
      </c>
      <c r="W31" s="146">
        <v>12412.9</v>
      </c>
      <c r="X31" s="54"/>
      <c r="Y31" s="146">
        <v>12412.9</v>
      </c>
      <c r="Z31" s="54">
        <v>-202.7</v>
      </c>
      <c r="AA31" s="146">
        <v>12210.2</v>
      </c>
      <c r="AB31" s="54"/>
      <c r="AC31" s="146">
        <v>12210.2</v>
      </c>
      <c r="AD31" s="54"/>
      <c r="AE31" s="146">
        <v>12210.2</v>
      </c>
    </row>
    <row r="32" spans="1:31" ht="14.25" customHeight="1">
      <c r="A32" s="78"/>
      <c r="B32" s="68"/>
      <c r="C32" s="103">
        <v>5137</v>
      </c>
      <c r="D32" s="38" t="s">
        <v>41</v>
      </c>
      <c r="E32" s="38" t="s">
        <v>58</v>
      </c>
      <c r="F32" s="75"/>
      <c r="G32" s="205">
        <v>1890</v>
      </c>
      <c r="H32" s="55"/>
      <c r="I32" s="205">
        <v>1890</v>
      </c>
      <c r="J32" s="55"/>
      <c r="K32" s="205">
        <v>1890</v>
      </c>
      <c r="L32" s="55"/>
      <c r="M32" s="205">
        <v>1890</v>
      </c>
      <c r="N32" s="55"/>
      <c r="O32" s="205">
        <v>1890</v>
      </c>
      <c r="P32" s="55"/>
      <c r="Q32" s="205">
        <v>1890</v>
      </c>
      <c r="R32" s="55"/>
      <c r="S32" s="205">
        <v>1890</v>
      </c>
      <c r="T32" s="55"/>
      <c r="U32" s="205">
        <v>1890</v>
      </c>
      <c r="V32" s="55">
        <v>-1212.7</v>
      </c>
      <c r="W32" s="205">
        <v>677.3</v>
      </c>
      <c r="X32" s="55"/>
      <c r="Y32" s="205">
        <v>677.3</v>
      </c>
      <c r="Z32" s="55">
        <v>202.7</v>
      </c>
      <c r="AA32" s="205">
        <v>880</v>
      </c>
      <c r="AB32" s="55"/>
      <c r="AC32" s="205">
        <v>880</v>
      </c>
      <c r="AD32" s="55"/>
      <c r="AE32" s="205">
        <v>880</v>
      </c>
    </row>
    <row r="33" spans="1:31" ht="14.25" customHeight="1">
      <c r="A33" s="78"/>
      <c r="B33" s="68"/>
      <c r="C33" s="103">
        <v>6351</v>
      </c>
      <c r="D33" s="38" t="s">
        <v>92</v>
      </c>
      <c r="E33" s="38" t="s">
        <v>93</v>
      </c>
      <c r="F33" s="75"/>
      <c r="G33" s="205">
        <v>0</v>
      </c>
      <c r="H33" s="55"/>
      <c r="I33" s="124">
        <v>0</v>
      </c>
      <c r="J33" s="55"/>
      <c r="K33" s="124">
        <v>0</v>
      </c>
      <c r="L33" s="55"/>
      <c r="M33" s="124">
        <v>0</v>
      </c>
      <c r="N33" s="55">
        <v>1200</v>
      </c>
      <c r="O33" s="205">
        <v>1200</v>
      </c>
      <c r="P33" s="55"/>
      <c r="Q33" s="205">
        <v>1200</v>
      </c>
      <c r="R33" s="55"/>
      <c r="S33" s="205">
        <v>1200</v>
      </c>
      <c r="T33" s="55"/>
      <c r="U33" s="205">
        <v>1200</v>
      </c>
      <c r="V33" s="55"/>
      <c r="W33" s="205">
        <v>1200</v>
      </c>
      <c r="X33" s="55"/>
      <c r="Y33" s="205">
        <v>1200</v>
      </c>
      <c r="Z33" s="55"/>
      <c r="AA33" s="205">
        <v>1200</v>
      </c>
      <c r="AB33" s="55"/>
      <c r="AC33" s="205">
        <v>1200</v>
      </c>
      <c r="AD33" s="55"/>
      <c r="AE33" s="205">
        <v>1200</v>
      </c>
    </row>
    <row r="34" spans="1:31" ht="14.25" customHeight="1">
      <c r="A34" s="78"/>
      <c r="B34" s="68"/>
      <c r="C34" s="103">
        <v>6351</v>
      </c>
      <c r="D34" s="38" t="s">
        <v>100</v>
      </c>
      <c r="E34" s="38" t="s">
        <v>101</v>
      </c>
      <c r="F34" s="75"/>
      <c r="G34" s="205">
        <v>0</v>
      </c>
      <c r="H34" s="55"/>
      <c r="I34" s="124">
        <v>0</v>
      </c>
      <c r="J34" s="55"/>
      <c r="K34" s="124">
        <v>0</v>
      </c>
      <c r="L34" s="55"/>
      <c r="M34" s="124">
        <v>0</v>
      </c>
      <c r="N34" s="55"/>
      <c r="O34" s="205">
        <v>0</v>
      </c>
      <c r="P34" s="55"/>
      <c r="Q34" s="205">
        <v>0</v>
      </c>
      <c r="R34" s="55"/>
      <c r="S34" s="205">
        <v>0</v>
      </c>
      <c r="T34" s="55">
        <v>2000</v>
      </c>
      <c r="U34" s="205">
        <v>2000</v>
      </c>
      <c r="V34" s="55"/>
      <c r="W34" s="205">
        <v>2000</v>
      </c>
      <c r="X34" s="55"/>
      <c r="Y34" s="205">
        <v>2000</v>
      </c>
      <c r="Z34" s="55"/>
      <c r="AA34" s="205">
        <v>2000</v>
      </c>
      <c r="AB34" s="55"/>
      <c r="AC34" s="205">
        <v>2000</v>
      </c>
      <c r="AD34" s="55"/>
      <c r="AE34" s="205">
        <v>2000</v>
      </c>
    </row>
    <row r="35" spans="1:31" ht="14.25" customHeight="1">
      <c r="A35" s="78"/>
      <c r="B35" s="68"/>
      <c r="C35" s="92">
        <v>6121</v>
      </c>
      <c r="D35" s="38"/>
      <c r="E35" s="32" t="s">
        <v>90</v>
      </c>
      <c r="F35" s="75"/>
      <c r="G35" s="141">
        <v>4440</v>
      </c>
      <c r="H35" s="157">
        <v>7960.2</v>
      </c>
      <c r="I35" s="141">
        <v>12400.2</v>
      </c>
      <c r="J35" s="157"/>
      <c r="K35" s="141">
        <v>12400.2</v>
      </c>
      <c r="L35" s="157"/>
      <c r="M35" s="141">
        <v>12400.2</v>
      </c>
      <c r="N35" s="157">
        <v>-1200</v>
      </c>
      <c r="O35" s="141">
        <v>11200.2</v>
      </c>
      <c r="P35" s="157"/>
      <c r="Q35" s="141">
        <v>11200.2</v>
      </c>
      <c r="R35" s="157"/>
      <c r="S35" s="141">
        <v>11200.2</v>
      </c>
      <c r="T35" s="157"/>
      <c r="U35" s="141">
        <v>11200.2</v>
      </c>
      <c r="V35" s="157">
        <v>1212.7</v>
      </c>
      <c r="W35" s="141">
        <v>12412.9</v>
      </c>
      <c r="X35" s="157"/>
      <c r="Y35" s="141">
        <v>12412.9</v>
      </c>
      <c r="Z35" s="157">
        <v>-202.7</v>
      </c>
      <c r="AA35" s="141">
        <v>12210.2</v>
      </c>
      <c r="AB35" s="157"/>
      <c r="AC35" s="141">
        <v>12210.2</v>
      </c>
      <c r="AD35" s="157"/>
      <c r="AE35" s="141">
        <v>12210.2</v>
      </c>
    </row>
    <row r="36" spans="1:31" ht="14.25" customHeight="1">
      <c r="A36" s="78"/>
      <c r="B36" s="68"/>
      <c r="C36" s="96">
        <v>5137</v>
      </c>
      <c r="D36" s="30"/>
      <c r="E36" s="121" t="s">
        <v>91</v>
      </c>
      <c r="F36" s="79"/>
      <c r="G36" s="194">
        <v>1890</v>
      </c>
      <c r="H36" s="54"/>
      <c r="I36" s="194">
        <v>1890</v>
      </c>
      <c r="J36" s="54"/>
      <c r="K36" s="194">
        <v>1890</v>
      </c>
      <c r="L36" s="54"/>
      <c r="M36" s="194">
        <v>1890</v>
      </c>
      <c r="N36" s="54"/>
      <c r="O36" s="194">
        <v>1890</v>
      </c>
      <c r="P36" s="54"/>
      <c r="Q36" s="194">
        <v>1890</v>
      </c>
      <c r="R36" s="54"/>
      <c r="S36" s="194">
        <v>1890</v>
      </c>
      <c r="T36" s="54"/>
      <c r="U36" s="194">
        <v>1890</v>
      </c>
      <c r="V36" s="244">
        <v>-1212.7</v>
      </c>
      <c r="W36" s="194">
        <v>677.3</v>
      </c>
      <c r="X36" s="244"/>
      <c r="Y36" s="194">
        <v>677.3</v>
      </c>
      <c r="Z36" s="244">
        <v>202.7</v>
      </c>
      <c r="AA36" s="194">
        <v>880</v>
      </c>
      <c r="AB36" s="244"/>
      <c r="AC36" s="194">
        <v>880</v>
      </c>
      <c r="AD36" s="244"/>
      <c r="AE36" s="194">
        <v>880</v>
      </c>
    </row>
    <row r="37" spans="1:31" ht="14.25" customHeight="1">
      <c r="A37" s="78"/>
      <c r="B37" s="68"/>
      <c r="C37" s="96">
        <v>6351</v>
      </c>
      <c r="D37" s="30"/>
      <c r="E37" s="35" t="s">
        <v>13</v>
      </c>
      <c r="F37" s="79"/>
      <c r="G37" s="241">
        <v>0</v>
      </c>
      <c r="H37" s="54"/>
      <c r="I37" s="241">
        <v>0</v>
      </c>
      <c r="J37" s="54"/>
      <c r="K37" s="241">
        <v>0</v>
      </c>
      <c r="L37" s="54"/>
      <c r="M37" s="241">
        <v>0</v>
      </c>
      <c r="N37" s="213">
        <v>1200</v>
      </c>
      <c r="O37" s="241">
        <v>1200</v>
      </c>
      <c r="P37" s="213"/>
      <c r="Q37" s="241">
        <v>1200</v>
      </c>
      <c r="R37" s="213"/>
      <c r="S37" s="241">
        <v>1200</v>
      </c>
      <c r="T37" s="213">
        <v>2000</v>
      </c>
      <c r="U37" s="241">
        <v>3200</v>
      </c>
      <c r="V37" s="213"/>
      <c r="W37" s="241">
        <v>3200</v>
      </c>
      <c r="X37" s="213"/>
      <c r="Y37" s="241">
        <v>3200</v>
      </c>
      <c r="Z37" s="213"/>
      <c r="AA37" s="241">
        <v>3200</v>
      </c>
      <c r="AB37" s="213"/>
      <c r="AC37" s="241">
        <v>3200</v>
      </c>
      <c r="AD37" s="213"/>
      <c r="AE37" s="241">
        <v>3200</v>
      </c>
    </row>
    <row r="38" spans="1:31" ht="14.25" customHeight="1" thickBot="1">
      <c r="A38" s="85"/>
      <c r="B38" s="86"/>
      <c r="C38" s="195">
        <v>6130</v>
      </c>
      <c r="D38" s="71"/>
      <c r="E38" s="196" t="s">
        <v>48</v>
      </c>
      <c r="F38" s="89"/>
      <c r="G38" s="210">
        <v>0</v>
      </c>
      <c r="H38" s="210">
        <v>300</v>
      </c>
      <c r="I38" s="210">
        <v>300</v>
      </c>
      <c r="J38" s="210"/>
      <c r="K38" s="210">
        <v>300</v>
      </c>
      <c r="L38" s="210"/>
      <c r="M38" s="210">
        <v>300</v>
      </c>
      <c r="N38" s="197"/>
      <c r="O38" s="210">
        <v>300</v>
      </c>
      <c r="P38" s="197"/>
      <c r="Q38" s="210">
        <v>300</v>
      </c>
      <c r="R38" s="197"/>
      <c r="S38" s="210">
        <v>300</v>
      </c>
      <c r="T38" s="197"/>
      <c r="U38" s="210">
        <v>300</v>
      </c>
      <c r="V38" s="197"/>
      <c r="W38" s="210">
        <v>300</v>
      </c>
      <c r="X38" s="197"/>
      <c r="Y38" s="210">
        <v>300</v>
      </c>
      <c r="Z38" s="197"/>
      <c r="AA38" s="210">
        <v>300</v>
      </c>
      <c r="AB38" s="197"/>
      <c r="AC38" s="210">
        <v>300</v>
      </c>
      <c r="AD38" s="197"/>
      <c r="AE38" s="210">
        <v>300</v>
      </c>
    </row>
    <row r="39" spans="1:31" ht="14.25" customHeight="1">
      <c r="A39" s="99">
        <v>3</v>
      </c>
      <c r="B39" s="100">
        <v>4357</v>
      </c>
      <c r="C39" s="100"/>
      <c r="D39" s="36"/>
      <c r="E39" s="101" t="s">
        <v>27</v>
      </c>
      <c r="F39" s="102"/>
      <c r="G39" s="137">
        <f>SUM(G44+G43)</f>
        <v>8109</v>
      </c>
      <c r="H39" s="56"/>
      <c r="I39" s="137">
        <f>SUM(I44+I43)</f>
        <v>19216.2</v>
      </c>
      <c r="J39" s="56"/>
      <c r="K39" s="137">
        <f>SUM(K44+K43)</f>
        <v>19216.2</v>
      </c>
      <c r="L39" s="56"/>
      <c r="M39" s="137">
        <f>SUM(M44+M43)</f>
        <v>19336.2</v>
      </c>
      <c r="N39" s="56"/>
      <c r="O39" s="137">
        <f>SUM(O44+O43)</f>
        <v>19336.2</v>
      </c>
      <c r="P39" s="56"/>
      <c r="Q39" s="137">
        <f>SUM(Q44+Q43)</f>
        <v>19336.2</v>
      </c>
      <c r="R39" s="56"/>
      <c r="S39" s="137">
        <f>SUM(S44+S43)</f>
        <v>19336.2</v>
      </c>
      <c r="T39" s="56"/>
      <c r="U39" s="137">
        <f>SUM(U44+U43)</f>
        <v>19336.2</v>
      </c>
      <c r="V39" s="56"/>
      <c r="W39" s="137">
        <f>SUM(W44+W43)</f>
        <v>19336.2</v>
      </c>
      <c r="X39" s="56"/>
      <c r="Y39" s="137">
        <f>SUM(Y44+Y43)</f>
        <v>19336.2</v>
      </c>
      <c r="Z39" s="56"/>
      <c r="AA39" s="137">
        <f>SUM(AA44+AA43)</f>
        <v>19336.2</v>
      </c>
      <c r="AB39" s="56"/>
      <c r="AC39" s="137">
        <f>SUM(AC44+AC43)</f>
        <v>19336.2</v>
      </c>
      <c r="AD39" s="56"/>
      <c r="AE39" s="137">
        <f>SUM(AE44+AE43)</f>
        <v>19336.2</v>
      </c>
    </row>
    <row r="40" spans="1:31" ht="14.25" customHeight="1">
      <c r="A40" s="78"/>
      <c r="B40" s="68"/>
      <c r="C40" s="68">
        <v>6121</v>
      </c>
      <c r="D40" s="38" t="s">
        <v>28</v>
      </c>
      <c r="E40" s="118" t="s">
        <v>59</v>
      </c>
      <c r="F40" s="79"/>
      <c r="G40" s="80">
        <v>3685</v>
      </c>
      <c r="H40" s="55">
        <v>11107.2</v>
      </c>
      <c r="I40" s="80">
        <v>14792.2</v>
      </c>
      <c r="J40" s="55"/>
      <c r="K40" s="80">
        <v>14792.2</v>
      </c>
      <c r="L40" s="55"/>
      <c r="M40" s="80">
        <v>14792.2</v>
      </c>
      <c r="N40" s="55"/>
      <c r="O40" s="80">
        <v>14792.2</v>
      </c>
      <c r="P40" s="55"/>
      <c r="Q40" s="80">
        <v>14792.2</v>
      </c>
      <c r="R40" s="55"/>
      <c r="S40" s="80">
        <v>14792.2</v>
      </c>
      <c r="T40" s="55"/>
      <c r="U40" s="80">
        <v>14792.2</v>
      </c>
      <c r="V40" s="55"/>
      <c r="W40" s="80">
        <v>14792.2</v>
      </c>
      <c r="X40" s="55"/>
      <c r="Y40" s="80">
        <v>14792.2</v>
      </c>
      <c r="Z40" s="55"/>
      <c r="AA40" s="80">
        <v>14792.2</v>
      </c>
      <c r="AB40" s="55"/>
      <c r="AC40" s="80">
        <v>14792.2</v>
      </c>
      <c r="AD40" s="55"/>
      <c r="AE40" s="80">
        <v>14792.2</v>
      </c>
    </row>
    <row r="41" spans="1:31" ht="14.25" customHeight="1">
      <c r="A41" s="91"/>
      <c r="B41" s="103"/>
      <c r="C41" s="68">
        <v>5137</v>
      </c>
      <c r="D41" s="38" t="s">
        <v>28</v>
      </c>
      <c r="E41" s="118" t="s">
        <v>59</v>
      </c>
      <c r="F41" s="79"/>
      <c r="G41" s="80">
        <v>4424</v>
      </c>
      <c r="H41" s="55"/>
      <c r="I41" s="80">
        <v>4424</v>
      </c>
      <c r="J41" s="55"/>
      <c r="K41" s="80">
        <v>4424</v>
      </c>
      <c r="L41" s="55"/>
      <c r="M41" s="80">
        <v>4424</v>
      </c>
      <c r="N41" s="55"/>
      <c r="O41" s="80">
        <v>4424</v>
      </c>
      <c r="P41" s="55"/>
      <c r="Q41" s="80">
        <v>4424</v>
      </c>
      <c r="R41" s="55"/>
      <c r="S41" s="80">
        <v>4424</v>
      </c>
      <c r="T41" s="55"/>
      <c r="U41" s="80">
        <v>4424</v>
      </c>
      <c r="V41" s="55"/>
      <c r="W41" s="80">
        <v>4424</v>
      </c>
      <c r="X41" s="55"/>
      <c r="Y41" s="80">
        <v>4424</v>
      </c>
      <c r="Z41" s="55"/>
      <c r="AA41" s="80">
        <v>4424</v>
      </c>
      <c r="AB41" s="55"/>
      <c r="AC41" s="80">
        <v>4424</v>
      </c>
      <c r="AD41" s="55"/>
      <c r="AE41" s="80">
        <v>4424</v>
      </c>
    </row>
    <row r="42" spans="1:31" ht="14.25" customHeight="1">
      <c r="A42" s="91"/>
      <c r="B42" s="103"/>
      <c r="C42" s="68">
        <v>6121</v>
      </c>
      <c r="D42" s="38" t="s">
        <v>89</v>
      </c>
      <c r="E42" s="118" t="s">
        <v>87</v>
      </c>
      <c r="F42" s="79"/>
      <c r="G42" s="80"/>
      <c r="H42" s="55"/>
      <c r="I42" s="80"/>
      <c r="J42" s="55"/>
      <c r="K42" s="80"/>
      <c r="L42" s="55">
        <v>120</v>
      </c>
      <c r="M42" s="80">
        <v>120</v>
      </c>
      <c r="N42" s="55"/>
      <c r="O42" s="80">
        <v>120</v>
      </c>
      <c r="P42" s="55"/>
      <c r="Q42" s="80">
        <v>120</v>
      </c>
      <c r="R42" s="55"/>
      <c r="S42" s="80">
        <v>120</v>
      </c>
      <c r="T42" s="55"/>
      <c r="U42" s="80">
        <v>120</v>
      </c>
      <c r="V42" s="55"/>
      <c r="W42" s="80">
        <v>120</v>
      </c>
      <c r="X42" s="55"/>
      <c r="Y42" s="80">
        <v>120</v>
      </c>
      <c r="Z42" s="55"/>
      <c r="AA42" s="80">
        <v>120</v>
      </c>
      <c r="AB42" s="55"/>
      <c r="AC42" s="80">
        <v>120</v>
      </c>
      <c r="AD42" s="55"/>
      <c r="AE42" s="80">
        <v>120</v>
      </c>
    </row>
    <row r="43" spans="1:31" ht="14.25" customHeight="1">
      <c r="A43" s="91"/>
      <c r="B43" s="103"/>
      <c r="C43" s="96">
        <v>6121</v>
      </c>
      <c r="D43" s="35"/>
      <c r="E43" s="32" t="s">
        <v>90</v>
      </c>
      <c r="F43" s="79"/>
      <c r="G43" s="110">
        <v>3685</v>
      </c>
      <c r="H43" s="157">
        <v>11107.2</v>
      </c>
      <c r="I43" s="110">
        <v>14792.2</v>
      </c>
      <c r="J43" s="157"/>
      <c r="K43" s="110">
        <v>14792.2</v>
      </c>
      <c r="L43" s="157">
        <v>120</v>
      </c>
      <c r="M43" s="110">
        <v>14912.2</v>
      </c>
      <c r="N43" s="72"/>
      <c r="O43" s="110">
        <v>14912.2</v>
      </c>
      <c r="P43" s="72"/>
      <c r="Q43" s="110">
        <v>14912.2</v>
      </c>
      <c r="R43" s="72"/>
      <c r="S43" s="110">
        <v>14912.2</v>
      </c>
      <c r="T43" s="72"/>
      <c r="U43" s="110">
        <v>14912.2</v>
      </c>
      <c r="V43" s="72"/>
      <c r="W43" s="110">
        <v>14912.2</v>
      </c>
      <c r="X43" s="72"/>
      <c r="Y43" s="110">
        <v>14912.2</v>
      </c>
      <c r="Z43" s="72"/>
      <c r="AA43" s="110">
        <v>14912.2</v>
      </c>
      <c r="AB43" s="72"/>
      <c r="AC43" s="110">
        <v>14912.2</v>
      </c>
      <c r="AD43" s="72"/>
      <c r="AE43" s="110">
        <v>14912.2</v>
      </c>
    </row>
    <row r="44" spans="1:31" ht="14.25" customHeight="1" thickBot="1">
      <c r="A44" s="81"/>
      <c r="B44" s="82"/>
      <c r="C44" s="83">
        <v>5137</v>
      </c>
      <c r="D44" s="31"/>
      <c r="E44" s="121" t="s">
        <v>91</v>
      </c>
      <c r="F44" s="84"/>
      <c r="G44" s="140">
        <v>4424</v>
      </c>
      <c r="H44" s="7"/>
      <c r="I44" s="140">
        <v>4424</v>
      </c>
      <c r="J44" s="7"/>
      <c r="K44" s="140">
        <v>4424</v>
      </c>
      <c r="L44" s="7"/>
      <c r="M44" s="140">
        <v>4424</v>
      </c>
      <c r="N44" s="7"/>
      <c r="O44" s="140">
        <v>4424</v>
      </c>
      <c r="P44" s="7"/>
      <c r="Q44" s="140">
        <v>4424</v>
      </c>
      <c r="R44" s="7"/>
      <c r="S44" s="140">
        <v>4424</v>
      </c>
      <c r="T44" s="7"/>
      <c r="U44" s="140">
        <v>4424</v>
      </c>
      <c r="V44" s="7"/>
      <c r="W44" s="140">
        <v>4424</v>
      </c>
      <c r="X44" s="7"/>
      <c r="Y44" s="140">
        <v>4424</v>
      </c>
      <c r="Z44" s="7"/>
      <c r="AA44" s="140">
        <v>4424</v>
      </c>
      <c r="AB44" s="7"/>
      <c r="AC44" s="140">
        <v>4424</v>
      </c>
      <c r="AD44" s="7"/>
      <c r="AE44" s="140">
        <v>4424</v>
      </c>
    </row>
    <row r="45" spans="1:31" ht="14.25" customHeight="1">
      <c r="A45" s="91">
        <v>6</v>
      </c>
      <c r="B45" s="92">
        <v>4357</v>
      </c>
      <c r="C45" s="92"/>
      <c r="D45" s="38"/>
      <c r="E45" s="101" t="s">
        <v>33</v>
      </c>
      <c r="F45" s="233">
        <v>1700</v>
      </c>
      <c r="G45" s="135">
        <f>SUM(G48+G47)</f>
        <v>1700</v>
      </c>
      <c r="H45" s="52"/>
      <c r="I45" s="135">
        <f>SUM(I48+I47)</f>
        <v>1700</v>
      </c>
      <c r="J45" s="52"/>
      <c r="K45" s="135">
        <f>SUM(K48+K47)</f>
        <v>1700</v>
      </c>
      <c r="L45" s="52"/>
      <c r="M45" s="135">
        <f>SUM(M48+M47)</f>
        <v>1700</v>
      </c>
      <c r="N45" s="52"/>
      <c r="O45" s="135">
        <f>SUM(O48+O47)</f>
        <v>1700</v>
      </c>
      <c r="P45" s="52"/>
      <c r="Q45" s="135">
        <f>SUM(Q48+Q47)</f>
        <v>1700</v>
      </c>
      <c r="R45" s="52"/>
      <c r="S45" s="135">
        <f>SUM(S48+S47)</f>
        <v>1700</v>
      </c>
      <c r="T45" s="52"/>
      <c r="U45" s="135">
        <f>SUM(U48+U47)</f>
        <v>1700</v>
      </c>
      <c r="V45" s="52"/>
      <c r="W45" s="135">
        <f>SUM(W48+W47)</f>
        <v>1700</v>
      </c>
      <c r="X45" s="52"/>
      <c r="Y45" s="135">
        <f>SUM(Y48+Y47)</f>
        <v>1700</v>
      </c>
      <c r="Z45" s="52"/>
      <c r="AA45" s="135">
        <f>SUM(AA48+AA47)</f>
        <v>1700</v>
      </c>
      <c r="AB45" s="52"/>
      <c r="AC45" s="135">
        <f>SUM(AC48+AC47)</f>
        <v>1700</v>
      </c>
      <c r="AD45" s="52"/>
      <c r="AE45" s="135">
        <f>SUM(AE48+AE47)</f>
        <v>1700</v>
      </c>
    </row>
    <row r="46" spans="1:31" ht="14.25" customHeight="1">
      <c r="A46" s="78"/>
      <c r="B46" s="68"/>
      <c r="C46" s="68">
        <v>6351</v>
      </c>
      <c r="D46" s="30" t="s">
        <v>60</v>
      </c>
      <c r="E46" s="38" t="s">
        <v>61</v>
      </c>
      <c r="F46" s="80">
        <v>1700</v>
      </c>
      <c r="G46" s="80">
        <v>1700</v>
      </c>
      <c r="H46" s="54"/>
      <c r="I46" s="80">
        <v>1700</v>
      </c>
      <c r="J46" s="54"/>
      <c r="K46" s="80">
        <v>1700</v>
      </c>
      <c r="L46" s="54"/>
      <c r="M46" s="80">
        <v>1700</v>
      </c>
      <c r="N46" s="54"/>
      <c r="O46" s="80">
        <v>1700</v>
      </c>
      <c r="P46" s="54"/>
      <c r="Q46" s="80">
        <v>1700</v>
      </c>
      <c r="R46" s="54"/>
      <c r="S46" s="80">
        <v>1700</v>
      </c>
      <c r="T46" s="54"/>
      <c r="U46" s="80">
        <v>1700</v>
      </c>
      <c r="V46" s="54"/>
      <c r="W46" s="80">
        <v>1700</v>
      </c>
      <c r="X46" s="54"/>
      <c r="Y46" s="80">
        <v>1700</v>
      </c>
      <c r="Z46" s="54"/>
      <c r="AA46" s="80">
        <v>1700</v>
      </c>
      <c r="AB46" s="54"/>
      <c r="AC46" s="80">
        <v>1700</v>
      </c>
      <c r="AD46" s="54"/>
      <c r="AE46" s="80">
        <v>1700</v>
      </c>
    </row>
    <row r="47" spans="1:31" ht="14.25" customHeight="1">
      <c r="A47" s="78"/>
      <c r="B47" s="68"/>
      <c r="C47" s="87">
        <v>6351</v>
      </c>
      <c r="D47" s="71"/>
      <c r="E47" s="34" t="s">
        <v>13</v>
      </c>
      <c r="F47" s="89"/>
      <c r="G47" s="109">
        <v>1700</v>
      </c>
      <c r="H47" s="55"/>
      <c r="I47" s="109">
        <v>1700</v>
      </c>
      <c r="J47" s="55"/>
      <c r="K47" s="109">
        <v>1700</v>
      </c>
      <c r="L47" s="55"/>
      <c r="M47" s="109">
        <v>1700</v>
      </c>
      <c r="N47" s="55"/>
      <c r="O47" s="109">
        <v>1700</v>
      </c>
      <c r="P47" s="55"/>
      <c r="Q47" s="109">
        <v>1700</v>
      </c>
      <c r="R47" s="55"/>
      <c r="S47" s="109">
        <v>1700</v>
      </c>
      <c r="T47" s="55"/>
      <c r="U47" s="109">
        <v>1700</v>
      </c>
      <c r="V47" s="55"/>
      <c r="W47" s="109">
        <v>1700</v>
      </c>
      <c r="X47" s="55"/>
      <c r="Y47" s="109">
        <v>1700</v>
      </c>
      <c r="Z47" s="55"/>
      <c r="AA47" s="109">
        <v>1700</v>
      </c>
      <c r="AB47" s="55"/>
      <c r="AC47" s="109">
        <v>1700</v>
      </c>
      <c r="AD47" s="55"/>
      <c r="AE47" s="109">
        <v>1700</v>
      </c>
    </row>
    <row r="48" spans="1:31" ht="14.25" customHeight="1" thickBot="1">
      <c r="A48" s="81"/>
      <c r="B48" s="82"/>
      <c r="C48" s="83">
        <v>5331</v>
      </c>
      <c r="D48" s="31"/>
      <c r="E48" s="31" t="s">
        <v>19</v>
      </c>
      <c r="F48" s="84"/>
      <c r="G48" s="123">
        <v>0</v>
      </c>
      <c r="H48" s="53"/>
      <c r="I48" s="123">
        <v>0</v>
      </c>
      <c r="J48" s="53"/>
      <c r="K48" s="123">
        <v>0</v>
      </c>
      <c r="L48" s="53"/>
      <c r="M48" s="123">
        <v>0</v>
      </c>
      <c r="N48" s="53"/>
      <c r="O48" s="123">
        <v>0</v>
      </c>
      <c r="P48" s="53"/>
      <c r="Q48" s="123">
        <v>0</v>
      </c>
      <c r="R48" s="53"/>
      <c r="S48" s="123">
        <v>0</v>
      </c>
      <c r="T48" s="53"/>
      <c r="U48" s="123">
        <v>0</v>
      </c>
      <c r="V48" s="53"/>
      <c r="W48" s="123">
        <v>0</v>
      </c>
      <c r="X48" s="53"/>
      <c r="Y48" s="123">
        <v>0</v>
      </c>
      <c r="Z48" s="53"/>
      <c r="AA48" s="123">
        <v>0</v>
      </c>
      <c r="AB48" s="53"/>
      <c r="AC48" s="123">
        <v>0</v>
      </c>
      <c r="AD48" s="53"/>
      <c r="AE48" s="123">
        <v>0</v>
      </c>
    </row>
    <row r="49" spans="1:31" ht="14.25" customHeight="1">
      <c r="A49" s="91">
        <v>8</v>
      </c>
      <c r="B49" s="92">
        <v>4357</v>
      </c>
      <c r="C49" s="92"/>
      <c r="D49" s="38"/>
      <c r="E49" s="101" t="s">
        <v>117</v>
      </c>
      <c r="F49" s="233"/>
      <c r="G49" s="135">
        <v>0</v>
      </c>
      <c r="H49" s="52"/>
      <c r="I49" s="135">
        <v>0</v>
      </c>
      <c r="J49" s="52"/>
      <c r="K49" s="135">
        <v>0</v>
      </c>
      <c r="L49" s="52"/>
      <c r="M49" s="135">
        <v>0</v>
      </c>
      <c r="N49" s="52"/>
      <c r="O49" s="135">
        <v>0</v>
      </c>
      <c r="P49" s="52"/>
      <c r="Q49" s="135">
        <v>0</v>
      </c>
      <c r="R49" s="52"/>
      <c r="S49" s="135">
        <v>0</v>
      </c>
      <c r="T49" s="52"/>
      <c r="U49" s="135">
        <v>0</v>
      </c>
      <c r="V49" s="52"/>
      <c r="W49" s="135">
        <v>0</v>
      </c>
      <c r="X49" s="52"/>
      <c r="Y49" s="135">
        <v>0</v>
      </c>
      <c r="Z49" s="52"/>
      <c r="AA49" s="135">
        <v>0</v>
      </c>
      <c r="AB49" s="52"/>
      <c r="AC49" s="135"/>
      <c r="AD49" s="52"/>
      <c r="AE49" s="135"/>
    </row>
    <row r="50" spans="1:31" ht="14.25" customHeight="1">
      <c r="A50" s="78"/>
      <c r="B50" s="68"/>
      <c r="C50" s="68">
        <v>6351</v>
      </c>
      <c r="D50" s="30" t="s">
        <v>118</v>
      </c>
      <c r="E50" s="38" t="s">
        <v>119</v>
      </c>
      <c r="F50" s="80"/>
      <c r="G50" s="80">
        <v>0</v>
      </c>
      <c r="H50" s="54"/>
      <c r="I50" s="80">
        <v>0</v>
      </c>
      <c r="J50" s="54"/>
      <c r="K50" s="80">
        <v>0</v>
      </c>
      <c r="L50" s="54"/>
      <c r="M50" s="80">
        <v>0</v>
      </c>
      <c r="N50" s="54"/>
      <c r="O50" s="80">
        <v>0</v>
      </c>
      <c r="P50" s="54"/>
      <c r="Q50" s="80">
        <v>0</v>
      </c>
      <c r="R50" s="54"/>
      <c r="S50" s="80">
        <v>0</v>
      </c>
      <c r="T50" s="54"/>
      <c r="U50" s="80">
        <v>0</v>
      </c>
      <c r="V50" s="54"/>
      <c r="W50" s="80">
        <v>0</v>
      </c>
      <c r="X50" s="54"/>
      <c r="Y50" s="80">
        <v>0</v>
      </c>
      <c r="Z50" s="54"/>
      <c r="AA50" s="80">
        <v>0</v>
      </c>
      <c r="AB50" s="54">
        <v>450</v>
      </c>
      <c r="AC50" s="80">
        <v>450</v>
      </c>
      <c r="AD50" s="54"/>
      <c r="AE50" s="80">
        <v>450</v>
      </c>
    </row>
    <row r="51" spans="1:31" ht="14.25" customHeight="1">
      <c r="A51" s="78"/>
      <c r="B51" s="68"/>
      <c r="C51" s="87">
        <v>6351</v>
      </c>
      <c r="D51" s="71"/>
      <c r="E51" s="34"/>
      <c r="F51" s="89"/>
      <c r="G51" s="109">
        <v>0</v>
      </c>
      <c r="H51" s="55"/>
      <c r="I51" s="109">
        <v>0</v>
      </c>
      <c r="J51" s="55"/>
      <c r="K51" s="109">
        <v>0</v>
      </c>
      <c r="L51" s="55"/>
      <c r="M51" s="109">
        <v>0</v>
      </c>
      <c r="N51" s="55"/>
      <c r="O51" s="109">
        <v>0</v>
      </c>
      <c r="P51" s="55"/>
      <c r="Q51" s="109">
        <v>0</v>
      </c>
      <c r="R51" s="55"/>
      <c r="S51" s="109">
        <v>0</v>
      </c>
      <c r="T51" s="55"/>
      <c r="U51" s="109">
        <v>0</v>
      </c>
      <c r="V51" s="55"/>
      <c r="W51" s="109">
        <v>0</v>
      </c>
      <c r="X51" s="55"/>
      <c r="Y51" s="109">
        <v>0</v>
      </c>
      <c r="Z51" s="55"/>
      <c r="AA51" s="109">
        <v>0</v>
      </c>
      <c r="AB51" s="245">
        <v>450</v>
      </c>
      <c r="AC51" s="109">
        <v>450</v>
      </c>
      <c r="AD51" s="245"/>
      <c r="AE51" s="109">
        <v>450</v>
      </c>
    </row>
    <row r="52" spans="1:31" ht="14.25" customHeight="1" thickBot="1">
      <c r="A52" s="81"/>
      <c r="B52" s="82"/>
      <c r="C52" s="83">
        <v>5331</v>
      </c>
      <c r="D52" s="31"/>
      <c r="E52" s="31"/>
      <c r="F52" s="84"/>
      <c r="G52" s="123">
        <v>0</v>
      </c>
      <c r="H52" s="53"/>
      <c r="I52" s="123">
        <v>0</v>
      </c>
      <c r="J52" s="53"/>
      <c r="K52" s="123">
        <v>0</v>
      </c>
      <c r="L52" s="53"/>
      <c r="M52" s="123">
        <v>0</v>
      </c>
      <c r="N52" s="53"/>
      <c r="O52" s="123">
        <v>0</v>
      </c>
      <c r="P52" s="53"/>
      <c r="Q52" s="123">
        <v>0</v>
      </c>
      <c r="R52" s="53"/>
      <c r="S52" s="123">
        <v>0</v>
      </c>
      <c r="T52" s="53"/>
      <c r="U52" s="123">
        <v>0</v>
      </c>
      <c r="V52" s="53"/>
      <c r="W52" s="123">
        <v>0</v>
      </c>
      <c r="X52" s="53"/>
      <c r="Y52" s="123">
        <v>0</v>
      </c>
      <c r="Z52" s="53"/>
      <c r="AA52" s="123">
        <v>0</v>
      </c>
      <c r="AB52" s="53"/>
      <c r="AC52" s="123">
        <v>0</v>
      </c>
      <c r="AD52" s="53"/>
      <c r="AE52" s="123">
        <v>0</v>
      </c>
    </row>
    <row r="53" spans="1:31" ht="14.25" customHeight="1">
      <c r="A53" s="85">
        <v>10</v>
      </c>
      <c r="B53" s="87">
        <v>4357</v>
      </c>
      <c r="C53" s="87"/>
      <c r="D53" s="36"/>
      <c r="E53" s="88" t="s">
        <v>62</v>
      </c>
      <c r="F53" s="75"/>
      <c r="G53" s="135">
        <f>SUM(G56+G55)</f>
        <v>0</v>
      </c>
      <c r="H53" s="56"/>
      <c r="I53" s="135">
        <f>SUM(I56+I55)</f>
        <v>924.1</v>
      </c>
      <c r="J53" s="56"/>
      <c r="K53" s="135">
        <f>SUM(K56+K55)</f>
        <v>924.1</v>
      </c>
      <c r="L53" s="56"/>
      <c r="M53" s="135">
        <f>SUM(M56+M55)</f>
        <v>924.1</v>
      </c>
      <c r="N53" s="56"/>
      <c r="O53" s="135">
        <f>SUM(O56+O55)</f>
        <v>924.1</v>
      </c>
      <c r="P53" s="56"/>
      <c r="Q53" s="135">
        <f>SUM(Q56+Q55)</f>
        <v>924.1</v>
      </c>
      <c r="R53" s="56"/>
      <c r="S53" s="135">
        <f>SUM(S56+S55)</f>
        <v>924.1</v>
      </c>
      <c r="T53" s="56"/>
      <c r="U53" s="135">
        <f>SUM(U56+U55)</f>
        <v>924.1</v>
      </c>
      <c r="V53" s="56"/>
      <c r="W53" s="135">
        <f>SUM(W56+W55)</f>
        <v>924.1</v>
      </c>
      <c r="X53" s="56"/>
      <c r="Y53" s="135">
        <f>SUM(Y56+Y55)</f>
        <v>924.1</v>
      </c>
      <c r="Z53" s="56"/>
      <c r="AA53" s="135">
        <f>SUM(AA56+AA55)</f>
        <v>924.1</v>
      </c>
      <c r="AB53" s="56"/>
      <c r="AC53" s="135">
        <f>SUM(AC56+AC55)</f>
        <v>924.1</v>
      </c>
      <c r="AD53" s="56"/>
      <c r="AE53" s="135">
        <f>SUM(AE56+AE55)</f>
        <v>924.1</v>
      </c>
    </row>
    <row r="54" spans="1:31" ht="14.25" customHeight="1">
      <c r="A54" s="73"/>
      <c r="B54" s="74"/>
      <c r="C54" s="68">
        <v>6351</v>
      </c>
      <c r="D54" s="38" t="s">
        <v>63</v>
      </c>
      <c r="E54" s="33" t="s">
        <v>64</v>
      </c>
      <c r="F54" s="75"/>
      <c r="G54" s="76">
        <v>0</v>
      </c>
      <c r="H54" s="54">
        <v>924.1</v>
      </c>
      <c r="I54" s="76">
        <v>924.1</v>
      </c>
      <c r="J54" s="54"/>
      <c r="K54" s="76">
        <v>924.1</v>
      </c>
      <c r="L54" s="54"/>
      <c r="M54" s="76">
        <v>924.1</v>
      </c>
      <c r="N54" s="54"/>
      <c r="O54" s="76">
        <v>924.1</v>
      </c>
      <c r="P54" s="54"/>
      <c r="Q54" s="76">
        <v>924.1</v>
      </c>
      <c r="R54" s="54"/>
      <c r="S54" s="76">
        <v>924.1</v>
      </c>
      <c r="T54" s="54"/>
      <c r="U54" s="76">
        <v>924.1</v>
      </c>
      <c r="V54" s="54"/>
      <c r="W54" s="76">
        <v>924.1</v>
      </c>
      <c r="X54" s="54"/>
      <c r="Y54" s="76">
        <v>924.1</v>
      </c>
      <c r="Z54" s="54"/>
      <c r="AA54" s="76">
        <v>924.1</v>
      </c>
      <c r="AB54" s="54"/>
      <c r="AC54" s="76">
        <v>924.1</v>
      </c>
      <c r="AD54" s="54"/>
      <c r="AE54" s="76">
        <v>924.1</v>
      </c>
    </row>
    <row r="55" spans="1:31" ht="14.25" customHeight="1">
      <c r="A55" s="73"/>
      <c r="B55" s="74"/>
      <c r="C55" s="96">
        <v>6351</v>
      </c>
      <c r="D55" s="30"/>
      <c r="E55" s="35" t="s">
        <v>13</v>
      </c>
      <c r="F55" s="79"/>
      <c r="G55" s="110">
        <v>0</v>
      </c>
      <c r="H55" s="160">
        <v>924.1</v>
      </c>
      <c r="I55" s="110">
        <v>924.1</v>
      </c>
      <c r="J55" s="160"/>
      <c r="K55" s="110">
        <v>924.1</v>
      </c>
      <c r="L55" s="160"/>
      <c r="M55" s="110">
        <v>924.1</v>
      </c>
      <c r="N55" s="57"/>
      <c r="O55" s="110">
        <v>924.1</v>
      </c>
      <c r="P55" s="57"/>
      <c r="Q55" s="110">
        <v>924.1</v>
      </c>
      <c r="R55" s="57"/>
      <c r="S55" s="110">
        <v>924.1</v>
      </c>
      <c r="T55" s="57"/>
      <c r="U55" s="110">
        <v>924.1</v>
      </c>
      <c r="V55" s="57"/>
      <c r="W55" s="110">
        <v>924.1</v>
      </c>
      <c r="X55" s="57"/>
      <c r="Y55" s="110">
        <v>924.1</v>
      </c>
      <c r="Z55" s="57"/>
      <c r="AA55" s="110">
        <v>924.1</v>
      </c>
      <c r="AB55" s="57"/>
      <c r="AC55" s="110">
        <v>924.1</v>
      </c>
      <c r="AD55" s="57"/>
      <c r="AE55" s="110">
        <v>924.1</v>
      </c>
    </row>
    <row r="56" spans="1:31" ht="14.25" customHeight="1" thickBot="1">
      <c r="A56" s="81"/>
      <c r="B56" s="82"/>
      <c r="C56" s="83">
        <v>5331</v>
      </c>
      <c r="D56" s="31"/>
      <c r="E56" s="31" t="s">
        <v>19</v>
      </c>
      <c r="F56" s="84"/>
      <c r="G56" s="123">
        <v>0</v>
      </c>
      <c r="H56" s="52"/>
      <c r="I56" s="123">
        <v>0</v>
      </c>
      <c r="J56" s="52"/>
      <c r="K56" s="123">
        <v>0</v>
      </c>
      <c r="L56" s="52"/>
      <c r="M56" s="123">
        <v>0</v>
      </c>
      <c r="N56" s="53"/>
      <c r="O56" s="123">
        <v>0</v>
      </c>
      <c r="P56" s="53"/>
      <c r="Q56" s="123">
        <v>0</v>
      </c>
      <c r="R56" s="53"/>
      <c r="S56" s="123">
        <v>0</v>
      </c>
      <c r="T56" s="53"/>
      <c r="U56" s="123">
        <v>0</v>
      </c>
      <c r="V56" s="53"/>
      <c r="W56" s="123">
        <v>0</v>
      </c>
      <c r="X56" s="53"/>
      <c r="Y56" s="123">
        <v>0</v>
      </c>
      <c r="Z56" s="53"/>
      <c r="AA56" s="123">
        <v>0</v>
      </c>
      <c r="AB56" s="53"/>
      <c r="AC56" s="123">
        <v>0</v>
      </c>
      <c r="AD56" s="53"/>
      <c r="AE56" s="123">
        <v>0</v>
      </c>
    </row>
    <row r="57" spans="1:31" ht="14.25" customHeight="1">
      <c r="A57" s="85">
        <v>11</v>
      </c>
      <c r="B57" s="87">
        <v>4357</v>
      </c>
      <c r="C57" s="87"/>
      <c r="D57" s="36"/>
      <c r="E57" s="88" t="s">
        <v>65</v>
      </c>
      <c r="F57" s="233">
        <v>38000</v>
      </c>
      <c r="G57" s="135">
        <f>SUM(G62+G60)</f>
        <v>38000</v>
      </c>
      <c r="H57" s="56"/>
      <c r="I57" s="135">
        <f>SUM(I62+I60)</f>
        <v>38000</v>
      </c>
      <c r="J57" s="56"/>
      <c r="K57" s="135">
        <f>SUM(K62+K60)</f>
        <v>38000</v>
      </c>
      <c r="L57" s="56"/>
      <c r="M57" s="135">
        <f>SUM(M62+M60)</f>
        <v>38000</v>
      </c>
      <c r="N57" s="56"/>
      <c r="O57" s="135">
        <f>SUM(O62+O60)</f>
        <v>38000</v>
      </c>
      <c r="P57" s="56"/>
      <c r="Q57" s="135">
        <f>SUM(Q62+Q60)</f>
        <v>38000</v>
      </c>
      <c r="R57" s="56"/>
      <c r="S57" s="135">
        <f>SUM(S62+S60)</f>
        <v>38000</v>
      </c>
      <c r="T57" s="56"/>
      <c r="U57" s="135">
        <f>SUM(U62+U60)</f>
        <v>38000</v>
      </c>
      <c r="V57" s="56"/>
      <c r="W57" s="135">
        <f>SUM(W62+W60)</f>
        <v>38000</v>
      </c>
      <c r="X57" s="56"/>
      <c r="Y57" s="135">
        <f>SUM(Y62+Y60)</f>
        <v>38000</v>
      </c>
      <c r="Z57" s="56"/>
      <c r="AA57" s="135">
        <f>SUM(AA62+AA60)</f>
        <v>38000</v>
      </c>
      <c r="AB57" s="56"/>
      <c r="AC57" s="135">
        <f>SUM(AC62+AC60)</f>
        <v>38000</v>
      </c>
      <c r="AD57" s="56"/>
      <c r="AE57" s="135">
        <f>SUM(AE62+AE60)</f>
        <v>38000</v>
      </c>
    </row>
    <row r="58" spans="1:31" ht="14.25" customHeight="1">
      <c r="A58" s="73"/>
      <c r="B58" s="74"/>
      <c r="C58" s="68">
        <v>6351</v>
      </c>
      <c r="D58" s="38" t="s">
        <v>95</v>
      </c>
      <c r="E58" s="33" t="s">
        <v>66</v>
      </c>
      <c r="F58" s="76">
        <v>38000</v>
      </c>
      <c r="G58" s="76">
        <v>38000</v>
      </c>
      <c r="H58" s="54"/>
      <c r="I58" s="76">
        <v>38000</v>
      </c>
      <c r="J58" s="54"/>
      <c r="K58" s="76">
        <v>38000</v>
      </c>
      <c r="L58" s="54"/>
      <c r="M58" s="76">
        <v>38000</v>
      </c>
      <c r="N58" s="54"/>
      <c r="O58" s="76">
        <v>38000</v>
      </c>
      <c r="P58" s="54">
        <v>-38000</v>
      </c>
      <c r="Q58" s="76">
        <v>0</v>
      </c>
      <c r="R58" s="54"/>
      <c r="S58" s="76">
        <v>0</v>
      </c>
      <c r="T58" s="54"/>
      <c r="U58" s="76">
        <v>0</v>
      </c>
      <c r="V58" s="54"/>
      <c r="W58" s="76">
        <v>0</v>
      </c>
      <c r="X58" s="54"/>
      <c r="Y58" s="76">
        <v>0</v>
      </c>
      <c r="Z58" s="54"/>
      <c r="AA58" s="76">
        <v>0</v>
      </c>
      <c r="AB58" s="54"/>
      <c r="AC58" s="76">
        <v>0</v>
      </c>
      <c r="AD58" s="54"/>
      <c r="AE58" s="76">
        <v>0</v>
      </c>
    </row>
    <row r="59" spans="1:31" ht="14.25" customHeight="1">
      <c r="A59" s="78"/>
      <c r="B59" s="68"/>
      <c r="C59" s="68">
        <v>6121</v>
      </c>
      <c r="D59" s="30" t="s">
        <v>95</v>
      </c>
      <c r="E59" s="30" t="s">
        <v>66</v>
      </c>
      <c r="F59" s="80"/>
      <c r="G59" s="80">
        <v>0</v>
      </c>
      <c r="H59" s="54"/>
      <c r="I59" s="80">
        <v>0</v>
      </c>
      <c r="J59" s="54"/>
      <c r="K59" s="80">
        <v>0</v>
      </c>
      <c r="L59" s="54"/>
      <c r="M59" s="80">
        <v>0</v>
      </c>
      <c r="N59" s="54"/>
      <c r="O59" s="80">
        <v>0</v>
      </c>
      <c r="P59" s="54">
        <v>38000</v>
      </c>
      <c r="Q59" s="80">
        <v>38000</v>
      </c>
      <c r="R59" s="54"/>
      <c r="S59" s="80">
        <v>38000</v>
      </c>
      <c r="T59" s="54"/>
      <c r="U59" s="80">
        <v>38000</v>
      </c>
      <c r="V59" s="54"/>
      <c r="W59" s="80">
        <v>38000</v>
      </c>
      <c r="X59" s="54"/>
      <c r="Y59" s="80">
        <v>38000</v>
      </c>
      <c r="Z59" s="54"/>
      <c r="AA59" s="80">
        <v>38000</v>
      </c>
      <c r="AB59" s="54"/>
      <c r="AC59" s="80">
        <v>38000</v>
      </c>
      <c r="AD59" s="54"/>
      <c r="AE59" s="80">
        <v>38000</v>
      </c>
    </row>
    <row r="60" spans="1:31" ht="14.25" customHeight="1">
      <c r="A60" s="91"/>
      <c r="B60" s="103"/>
      <c r="C60" s="92">
        <v>6351</v>
      </c>
      <c r="D60" s="38"/>
      <c r="E60" s="32" t="s">
        <v>13</v>
      </c>
      <c r="F60" s="75"/>
      <c r="G60" s="189">
        <v>38000</v>
      </c>
      <c r="H60" s="160"/>
      <c r="I60" s="189">
        <v>38000</v>
      </c>
      <c r="J60" s="160"/>
      <c r="K60" s="189">
        <v>38000</v>
      </c>
      <c r="L60" s="160"/>
      <c r="M60" s="189">
        <v>38000</v>
      </c>
      <c r="N60" s="52"/>
      <c r="O60" s="189">
        <v>38000</v>
      </c>
      <c r="P60" s="212">
        <v>-38000</v>
      </c>
      <c r="Q60" s="189">
        <v>0</v>
      </c>
      <c r="R60" s="212"/>
      <c r="S60" s="189">
        <v>0</v>
      </c>
      <c r="T60" s="212"/>
      <c r="U60" s="189">
        <v>0</v>
      </c>
      <c r="V60" s="212"/>
      <c r="W60" s="189">
        <v>0</v>
      </c>
      <c r="X60" s="212"/>
      <c r="Y60" s="189">
        <v>0</v>
      </c>
      <c r="Z60" s="212"/>
      <c r="AA60" s="189">
        <v>0</v>
      </c>
      <c r="AB60" s="212"/>
      <c r="AC60" s="189">
        <v>0</v>
      </c>
      <c r="AD60" s="212"/>
      <c r="AE60" s="189">
        <v>0</v>
      </c>
    </row>
    <row r="61" spans="1:31" ht="14.25" customHeight="1">
      <c r="A61" s="78"/>
      <c r="B61" s="68"/>
      <c r="C61" s="96">
        <v>5331</v>
      </c>
      <c r="D61" s="35"/>
      <c r="E61" s="35" t="s">
        <v>19</v>
      </c>
      <c r="F61" s="79"/>
      <c r="G61" s="194">
        <v>0</v>
      </c>
      <c r="H61" s="54"/>
      <c r="I61" s="194">
        <v>0</v>
      </c>
      <c r="J61" s="54"/>
      <c r="K61" s="194">
        <v>0</v>
      </c>
      <c r="L61" s="54"/>
      <c r="M61" s="194">
        <v>0</v>
      </c>
      <c r="N61" s="54"/>
      <c r="O61" s="194">
        <v>0</v>
      </c>
      <c r="P61" s="54"/>
      <c r="Q61" s="194">
        <v>0</v>
      </c>
      <c r="R61" s="54"/>
      <c r="S61" s="194">
        <v>0</v>
      </c>
      <c r="T61" s="54"/>
      <c r="U61" s="194">
        <v>0</v>
      </c>
      <c r="V61" s="54"/>
      <c r="W61" s="194">
        <v>0</v>
      </c>
      <c r="X61" s="54"/>
      <c r="Y61" s="194">
        <v>0</v>
      </c>
      <c r="Z61" s="54"/>
      <c r="AA61" s="194">
        <v>0</v>
      </c>
      <c r="AB61" s="54"/>
      <c r="AC61" s="194">
        <v>0</v>
      </c>
      <c r="AD61" s="54"/>
      <c r="AE61" s="194">
        <v>0</v>
      </c>
    </row>
    <row r="62" spans="1:31" ht="14.25" customHeight="1" thickBot="1">
      <c r="A62" s="246"/>
      <c r="B62" s="247"/>
      <c r="C62" s="117">
        <v>6121</v>
      </c>
      <c r="D62" s="248"/>
      <c r="E62" s="32" t="s">
        <v>90</v>
      </c>
      <c r="F62" s="249"/>
      <c r="G62" s="189">
        <v>0</v>
      </c>
      <c r="H62" s="160"/>
      <c r="I62" s="189">
        <v>0</v>
      </c>
      <c r="J62" s="160"/>
      <c r="K62" s="189">
        <v>0</v>
      </c>
      <c r="L62" s="160"/>
      <c r="M62" s="189">
        <v>0</v>
      </c>
      <c r="N62" s="52"/>
      <c r="O62" s="189">
        <v>0</v>
      </c>
      <c r="P62" s="212">
        <v>38000</v>
      </c>
      <c r="Q62" s="189">
        <v>38000</v>
      </c>
      <c r="R62" s="212"/>
      <c r="S62" s="189">
        <v>38000</v>
      </c>
      <c r="T62" s="212"/>
      <c r="U62" s="189">
        <v>38000</v>
      </c>
      <c r="V62" s="212"/>
      <c r="W62" s="189">
        <v>38000</v>
      </c>
      <c r="X62" s="212"/>
      <c r="Y62" s="189">
        <v>38000</v>
      </c>
      <c r="Z62" s="212"/>
      <c r="AA62" s="189">
        <v>38000</v>
      </c>
      <c r="AB62" s="212"/>
      <c r="AC62" s="189">
        <v>38000</v>
      </c>
      <c r="AD62" s="212"/>
      <c r="AE62" s="189">
        <v>38000</v>
      </c>
    </row>
    <row r="63" spans="1:31" ht="14.25" customHeight="1">
      <c r="A63" s="99">
        <v>13</v>
      </c>
      <c r="B63" s="100">
        <v>4357</v>
      </c>
      <c r="C63" s="100"/>
      <c r="D63" s="36"/>
      <c r="E63" s="101" t="s">
        <v>68</v>
      </c>
      <c r="F63" s="102"/>
      <c r="G63" s="137">
        <f>SUM(G70+G69)</f>
        <v>0</v>
      </c>
      <c r="H63" s="56"/>
      <c r="I63" s="137">
        <f>SUM(I70+I69)</f>
        <v>8468</v>
      </c>
      <c r="J63" s="56"/>
      <c r="K63" s="137">
        <f>SUM(K70+K69)</f>
        <v>8468</v>
      </c>
      <c r="L63" s="56"/>
      <c r="M63" s="137">
        <f>SUM(M70+M69)</f>
        <v>8468</v>
      </c>
      <c r="N63" s="56"/>
      <c r="O63" s="137">
        <f>SUM(O70+O69)</f>
        <v>8468</v>
      </c>
      <c r="P63" s="56"/>
      <c r="Q63" s="137">
        <f>SUM(Q70+Q69)</f>
        <v>8468</v>
      </c>
      <c r="R63" s="56"/>
      <c r="S63" s="137">
        <f>SUM(S70+S69+S68)</f>
        <v>8468</v>
      </c>
      <c r="T63" s="56"/>
      <c r="U63" s="137">
        <f>SUM(U70+U69+U68)</f>
        <v>6468</v>
      </c>
      <c r="V63" s="56"/>
      <c r="W63" s="137">
        <f>SUM(W70+W69+W68)</f>
        <v>6468</v>
      </c>
      <c r="X63" s="56"/>
      <c r="Y63" s="137">
        <f>SUM(Y70+Y69+Y68)</f>
        <v>6468</v>
      </c>
      <c r="Z63" s="56"/>
      <c r="AA63" s="137">
        <f>SUM(AA70+AA69+AA68)</f>
        <v>6468</v>
      </c>
      <c r="AB63" s="56"/>
      <c r="AC63" s="137">
        <f>SUM(AC70+AC69+AC68)</f>
        <v>6468</v>
      </c>
      <c r="AD63" s="56"/>
      <c r="AE63" s="137">
        <f>SUM(AE70+AE69+AE68)</f>
        <v>6468</v>
      </c>
    </row>
    <row r="64" spans="1:31" ht="14.25" customHeight="1">
      <c r="A64" s="78"/>
      <c r="B64" s="68"/>
      <c r="C64" s="68">
        <v>6351</v>
      </c>
      <c r="D64" s="38" t="s">
        <v>30</v>
      </c>
      <c r="E64" s="118" t="s">
        <v>38</v>
      </c>
      <c r="F64" s="79"/>
      <c r="G64" s="80">
        <v>0</v>
      </c>
      <c r="H64" s="54">
        <v>3530</v>
      </c>
      <c r="I64" s="80">
        <v>3530</v>
      </c>
      <c r="J64" s="54"/>
      <c r="K64" s="80">
        <v>3530</v>
      </c>
      <c r="L64" s="54"/>
      <c r="M64" s="80">
        <v>3530</v>
      </c>
      <c r="N64" s="54"/>
      <c r="O64" s="80">
        <v>3530</v>
      </c>
      <c r="P64" s="54"/>
      <c r="Q64" s="80">
        <v>3530</v>
      </c>
      <c r="R64" s="54">
        <v>-3530</v>
      </c>
      <c r="S64" s="80">
        <v>3530</v>
      </c>
      <c r="T64" s="54"/>
      <c r="U64" s="80">
        <v>3530</v>
      </c>
      <c r="V64" s="54"/>
      <c r="W64" s="80">
        <v>3530</v>
      </c>
      <c r="X64" s="54"/>
      <c r="Y64" s="80">
        <v>3530</v>
      </c>
      <c r="Z64" s="54"/>
      <c r="AA64" s="80">
        <v>3530</v>
      </c>
      <c r="AB64" s="54"/>
      <c r="AC64" s="80">
        <v>3530</v>
      </c>
      <c r="AD64" s="54"/>
      <c r="AE64" s="80">
        <v>3530</v>
      </c>
    </row>
    <row r="65" spans="1:31" ht="14.25" customHeight="1">
      <c r="A65" s="73"/>
      <c r="B65" s="74"/>
      <c r="C65" s="68">
        <v>6351</v>
      </c>
      <c r="D65" s="38" t="s">
        <v>31</v>
      </c>
      <c r="E65" s="118" t="s">
        <v>39</v>
      </c>
      <c r="F65" s="79"/>
      <c r="G65" s="80">
        <v>0</v>
      </c>
      <c r="H65" s="54">
        <v>450</v>
      </c>
      <c r="I65" s="80">
        <v>450</v>
      </c>
      <c r="J65" s="54"/>
      <c r="K65" s="80">
        <v>450</v>
      </c>
      <c r="L65" s="54"/>
      <c r="M65" s="80">
        <v>450</v>
      </c>
      <c r="N65" s="54"/>
      <c r="O65" s="80">
        <v>450</v>
      </c>
      <c r="P65" s="54"/>
      <c r="Q65" s="80">
        <v>450</v>
      </c>
      <c r="R65" s="54">
        <v>-450</v>
      </c>
      <c r="S65" s="80">
        <v>450</v>
      </c>
      <c r="T65" s="54"/>
      <c r="U65" s="80">
        <v>450</v>
      </c>
      <c r="V65" s="54"/>
      <c r="W65" s="80">
        <v>450</v>
      </c>
      <c r="X65" s="54"/>
      <c r="Y65" s="80">
        <v>450</v>
      </c>
      <c r="Z65" s="54"/>
      <c r="AA65" s="80">
        <v>450</v>
      </c>
      <c r="AB65" s="54"/>
      <c r="AC65" s="80">
        <v>450</v>
      </c>
      <c r="AD65" s="54"/>
      <c r="AE65" s="80">
        <v>450</v>
      </c>
    </row>
    <row r="66" spans="1:31" ht="14.25" customHeight="1">
      <c r="A66" s="73"/>
      <c r="B66" s="74"/>
      <c r="C66" s="68">
        <v>6351</v>
      </c>
      <c r="D66" s="38" t="s">
        <v>42</v>
      </c>
      <c r="E66" s="118" t="s">
        <v>43</v>
      </c>
      <c r="F66" s="79"/>
      <c r="G66" s="90">
        <v>0</v>
      </c>
      <c r="H66" s="52">
        <v>4488</v>
      </c>
      <c r="I66" s="80">
        <v>4488</v>
      </c>
      <c r="J66" s="52"/>
      <c r="K66" s="80">
        <v>4488</v>
      </c>
      <c r="L66" s="52"/>
      <c r="M66" s="80">
        <v>4488</v>
      </c>
      <c r="N66" s="52"/>
      <c r="O66" s="80">
        <v>4488</v>
      </c>
      <c r="P66" s="52"/>
      <c r="Q66" s="80">
        <v>4488</v>
      </c>
      <c r="R66" s="52">
        <v>-4488</v>
      </c>
      <c r="S66" s="80">
        <v>4488</v>
      </c>
      <c r="T66" s="52"/>
      <c r="U66" s="80">
        <v>4488</v>
      </c>
      <c r="V66" s="52"/>
      <c r="W66" s="80">
        <v>4488</v>
      </c>
      <c r="X66" s="52"/>
      <c r="Y66" s="80">
        <v>4488</v>
      </c>
      <c r="Z66" s="52"/>
      <c r="AA66" s="80">
        <v>4488</v>
      </c>
      <c r="AB66" s="52"/>
      <c r="AC66" s="80">
        <v>4488</v>
      </c>
      <c r="AD66" s="52"/>
      <c r="AE66" s="80">
        <v>4488</v>
      </c>
    </row>
    <row r="67" spans="1:31" ht="14.25" customHeight="1">
      <c r="A67" s="73"/>
      <c r="B67" s="74"/>
      <c r="C67" s="68">
        <v>6121</v>
      </c>
      <c r="D67" s="38" t="s">
        <v>42</v>
      </c>
      <c r="E67" s="118" t="s">
        <v>99</v>
      </c>
      <c r="F67" s="79"/>
      <c r="G67" s="90">
        <v>0</v>
      </c>
      <c r="H67" s="52"/>
      <c r="I67" s="80">
        <v>0</v>
      </c>
      <c r="J67" s="52"/>
      <c r="K67" s="80">
        <v>0</v>
      </c>
      <c r="L67" s="52"/>
      <c r="M67" s="80">
        <v>0</v>
      </c>
      <c r="N67" s="52"/>
      <c r="O67" s="80">
        <v>0</v>
      </c>
      <c r="P67" s="52"/>
      <c r="Q67" s="80">
        <v>0</v>
      </c>
      <c r="R67" s="52">
        <v>8468</v>
      </c>
      <c r="S67" s="80">
        <v>8468</v>
      </c>
      <c r="T67" s="52">
        <v>-2000</v>
      </c>
      <c r="U67" s="80">
        <v>6468</v>
      </c>
      <c r="V67" s="52"/>
      <c r="W67" s="80">
        <v>6468</v>
      </c>
      <c r="X67" s="52"/>
      <c r="Y67" s="80">
        <v>6468</v>
      </c>
      <c r="Z67" s="52"/>
      <c r="AA67" s="80">
        <v>6468</v>
      </c>
      <c r="AB67" s="52"/>
      <c r="AC67" s="80">
        <v>6468</v>
      </c>
      <c r="AD67" s="52"/>
      <c r="AE67" s="80">
        <v>6468</v>
      </c>
    </row>
    <row r="68" spans="1:31" ht="14.25" customHeight="1">
      <c r="A68" s="73"/>
      <c r="B68" s="74"/>
      <c r="C68" s="96">
        <v>6121</v>
      </c>
      <c r="D68" s="30"/>
      <c r="E68" s="35" t="s">
        <v>90</v>
      </c>
      <c r="F68" s="79"/>
      <c r="G68" s="110">
        <v>0</v>
      </c>
      <c r="H68" s="160"/>
      <c r="I68" s="110">
        <v>0</v>
      </c>
      <c r="J68" s="160"/>
      <c r="K68" s="110">
        <v>0</v>
      </c>
      <c r="L68" s="160"/>
      <c r="M68" s="110">
        <v>0</v>
      </c>
      <c r="N68" s="52"/>
      <c r="O68" s="110">
        <v>0</v>
      </c>
      <c r="P68" s="52"/>
      <c r="Q68" s="110">
        <v>0</v>
      </c>
      <c r="R68" s="212">
        <v>8468</v>
      </c>
      <c r="S68" s="110">
        <v>8468</v>
      </c>
      <c r="T68" s="212">
        <v>-2000</v>
      </c>
      <c r="U68" s="110">
        <v>6468</v>
      </c>
      <c r="V68" s="212"/>
      <c r="W68" s="110">
        <v>6468</v>
      </c>
      <c r="X68" s="212"/>
      <c r="Y68" s="110">
        <v>6468</v>
      </c>
      <c r="Z68" s="212"/>
      <c r="AA68" s="110">
        <v>6468</v>
      </c>
      <c r="AB68" s="212"/>
      <c r="AC68" s="110">
        <v>6468</v>
      </c>
      <c r="AD68" s="212"/>
      <c r="AE68" s="110">
        <v>6468</v>
      </c>
    </row>
    <row r="69" spans="1:31" ht="14.25" customHeight="1">
      <c r="A69" s="73"/>
      <c r="B69" s="74"/>
      <c r="C69" s="96">
        <v>6351</v>
      </c>
      <c r="D69" s="30"/>
      <c r="E69" s="35" t="s">
        <v>13</v>
      </c>
      <c r="F69" s="79"/>
      <c r="G69" s="110">
        <v>0</v>
      </c>
      <c r="H69" s="160">
        <v>8468</v>
      </c>
      <c r="I69" s="110">
        <v>8468</v>
      </c>
      <c r="J69" s="160"/>
      <c r="K69" s="110">
        <v>8468</v>
      </c>
      <c r="L69" s="160"/>
      <c r="M69" s="110">
        <v>8468</v>
      </c>
      <c r="N69" s="52"/>
      <c r="O69" s="110">
        <v>8468</v>
      </c>
      <c r="P69" s="52"/>
      <c r="Q69" s="110">
        <v>8468</v>
      </c>
      <c r="R69" s="212">
        <v>-8468</v>
      </c>
      <c r="S69" s="110">
        <v>0</v>
      </c>
      <c r="T69" s="212"/>
      <c r="U69" s="110">
        <v>0</v>
      </c>
      <c r="V69" s="212"/>
      <c r="W69" s="110">
        <v>0</v>
      </c>
      <c r="X69" s="212"/>
      <c r="Y69" s="110">
        <v>0</v>
      </c>
      <c r="Z69" s="212"/>
      <c r="AA69" s="110">
        <v>0</v>
      </c>
      <c r="AB69" s="212"/>
      <c r="AC69" s="110">
        <v>0</v>
      </c>
      <c r="AD69" s="212"/>
      <c r="AE69" s="110">
        <v>0</v>
      </c>
    </row>
    <row r="70" spans="1:31" ht="14.25" customHeight="1" thickBot="1">
      <c r="A70" s="81"/>
      <c r="B70" s="82"/>
      <c r="C70" s="83">
        <v>5331</v>
      </c>
      <c r="D70" s="37"/>
      <c r="E70" s="31" t="s">
        <v>19</v>
      </c>
      <c r="F70" s="84"/>
      <c r="G70" s="123">
        <v>0</v>
      </c>
      <c r="H70" s="53"/>
      <c r="I70" s="123">
        <v>0</v>
      </c>
      <c r="J70" s="53"/>
      <c r="K70" s="123">
        <v>0</v>
      </c>
      <c r="L70" s="53"/>
      <c r="M70" s="123">
        <v>0</v>
      </c>
      <c r="N70" s="53"/>
      <c r="O70" s="123">
        <v>0</v>
      </c>
      <c r="P70" s="53"/>
      <c r="Q70" s="123">
        <v>0</v>
      </c>
      <c r="R70" s="53"/>
      <c r="S70" s="123">
        <v>0</v>
      </c>
      <c r="T70" s="53"/>
      <c r="U70" s="123">
        <v>0</v>
      </c>
      <c r="V70" s="53"/>
      <c r="W70" s="123">
        <v>0</v>
      </c>
      <c r="X70" s="53"/>
      <c r="Y70" s="123">
        <v>0</v>
      </c>
      <c r="Z70" s="53"/>
      <c r="AA70" s="123">
        <v>0</v>
      </c>
      <c r="AB70" s="53"/>
      <c r="AC70" s="123">
        <v>0</v>
      </c>
      <c r="AD70" s="53"/>
      <c r="AE70" s="123">
        <v>0</v>
      </c>
    </row>
    <row r="71" spans="1:31" ht="14.25" customHeight="1">
      <c r="A71" s="91">
        <v>15</v>
      </c>
      <c r="B71" s="92">
        <v>4357</v>
      </c>
      <c r="C71" s="92"/>
      <c r="D71" s="32"/>
      <c r="E71" s="93" t="s">
        <v>25</v>
      </c>
      <c r="F71" s="38"/>
      <c r="G71" s="136">
        <f>SUM(G80+G79)</f>
        <v>0</v>
      </c>
      <c r="H71" s="52"/>
      <c r="I71" s="136">
        <f>SUM(I80+I79)</f>
        <v>5213.1</v>
      </c>
      <c r="J71" s="52"/>
      <c r="K71" s="136">
        <f>SUM(K80+K79)</f>
        <v>5213.1</v>
      </c>
      <c r="L71" s="52"/>
      <c r="M71" s="136">
        <f>SUM(M80+M79)</f>
        <v>5213.1</v>
      </c>
      <c r="N71" s="52"/>
      <c r="O71" s="136">
        <f>SUM(O80+O79+O78+O77)</f>
        <v>5213.1</v>
      </c>
      <c r="P71" s="52"/>
      <c r="Q71" s="136">
        <f>SUM(Q80+Q79+Q78+Q77)</f>
        <v>5213.1</v>
      </c>
      <c r="R71" s="52"/>
      <c r="S71" s="136">
        <f>SUM(S80+S79+S78+S77)</f>
        <v>5213.1</v>
      </c>
      <c r="T71" s="52"/>
      <c r="U71" s="136">
        <f>SUM(U80+U79+U78+U77)</f>
        <v>5213.1</v>
      </c>
      <c r="V71" s="52"/>
      <c r="W71" s="136">
        <f>SUM(W80+W79+W78+W77)</f>
        <v>5213.1</v>
      </c>
      <c r="X71" s="52"/>
      <c r="Y71" s="136">
        <f>SUM(Y80+Y79+Y78+Y77)</f>
        <v>5213.1</v>
      </c>
      <c r="Z71" s="52"/>
      <c r="AA71" s="136">
        <f>SUM(AA80+AA79+AA78+AA77)</f>
        <v>5213.1</v>
      </c>
      <c r="AB71" s="52"/>
      <c r="AC71" s="136">
        <f>SUM(AC80+AC79+AC78+AC77)</f>
        <v>5213.1</v>
      </c>
      <c r="AD71" s="52"/>
      <c r="AE71" s="136">
        <f>SUM(AE80+AE79+AE78+AE77)</f>
        <v>5738.1</v>
      </c>
    </row>
    <row r="72" spans="1:31" ht="14.25" customHeight="1">
      <c r="A72" s="78"/>
      <c r="B72" s="68"/>
      <c r="C72" s="68">
        <v>6351</v>
      </c>
      <c r="D72" s="30" t="s">
        <v>26</v>
      </c>
      <c r="E72" s="30" t="s">
        <v>67</v>
      </c>
      <c r="F72" s="98"/>
      <c r="G72" s="80">
        <v>0</v>
      </c>
      <c r="H72" s="52">
        <v>5213.1</v>
      </c>
      <c r="I72" s="80">
        <v>5213.1</v>
      </c>
      <c r="J72" s="52"/>
      <c r="K72" s="80">
        <v>5213.1</v>
      </c>
      <c r="L72" s="52"/>
      <c r="M72" s="80">
        <v>5213.1</v>
      </c>
      <c r="N72" s="52">
        <v>-2200</v>
      </c>
      <c r="O72" s="80">
        <v>3013.1</v>
      </c>
      <c r="P72" s="52"/>
      <c r="Q72" s="80">
        <v>3013.1</v>
      </c>
      <c r="R72" s="52"/>
      <c r="S72" s="80">
        <v>3013.1</v>
      </c>
      <c r="T72" s="52"/>
      <c r="U72" s="80">
        <v>3013.1</v>
      </c>
      <c r="V72" s="52"/>
      <c r="W72" s="80">
        <v>3013.1</v>
      </c>
      <c r="X72" s="52">
        <v>-3013.1</v>
      </c>
      <c r="Y72" s="80">
        <v>0</v>
      </c>
      <c r="Z72" s="52"/>
      <c r="AA72" s="80">
        <v>0</v>
      </c>
      <c r="AB72" s="52"/>
      <c r="AC72" s="80">
        <v>0</v>
      </c>
      <c r="AD72" s="52"/>
      <c r="AE72" s="80">
        <v>0</v>
      </c>
    </row>
    <row r="73" spans="1:31" ht="14.25" customHeight="1">
      <c r="A73" s="78"/>
      <c r="B73" s="68"/>
      <c r="C73" s="68">
        <v>6121</v>
      </c>
      <c r="D73" s="30" t="s">
        <v>26</v>
      </c>
      <c r="E73" s="30" t="s">
        <v>67</v>
      </c>
      <c r="F73" s="98"/>
      <c r="G73" s="80"/>
      <c r="H73" s="54"/>
      <c r="I73" s="80"/>
      <c r="J73" s="54"/>
      <c r="K73" s="80"/>
      <c r="L73" s="54"/>
      <c r="M73" s="80"/>
      <c r="N73" s="54">
        <v>2081</v>
      </c>
      <c r="O73" s="80">
        <v>2081</v>
      </c>
      <c r="P73" s="54"/>
      <c r="Q73" s="80">
        <v>2081</v>
      </c>
      <c r="R73" s="54"/>
      <c r="S73" s="80">
        <v>2081</v>
      </c>
      <c r="T73" s="54"/>
      <c r="U73" s="80">
        <v>2081</v>
      </c>
      <c r="V73" s="54"/>
      <c r="W73" s="80">
        <v>2081</v>
      </c>
      <c r="X73" s="54"/>
      <c r="Y73" s="80">
        <v>2081</v>
      </c>
      <c r="Z73" s="54"/>
      <c r="AA73" s="80">
        <v>2081</v>
      </c>
      <c r="AB73" s="54"/>
      <c r="AC73" s="80">
        <v>2081</v>
      </c>
      <c r="AD73" s="54">
        <v>1335</v>
      </c>
      <c r="AE73" s="80">
        <v>3416</v>
      </c>
    </row>
    <row r="74" spans="1:31" ht="14.25" customHeight="1">
      <c r="A74" s="78"/>
      <c r="B74" s="68"/>
      <c r="C74" s="68">
        <v>5137</v>
      </c>
      <c r="D74" s="30" t="s">
        <v>26</v>
      </c>
      <c r="E74" s="30" t="s">
        <v>67</v>
      </c>
      <c r="F74" s="98"/>
      <c r="G74" s="80"/>
      <c r="H74" s="54"/>
      <c r="I74" s="80"/>
      <c r="J74" s="54"/>
      <c r="K74" s="80"/>
      <c r="L74" s="54"/>
      <c r="M74" s="80"/>
      <c r="N74" s="54">
        <v>119</v>
      </c>
      <c r="O74" s="80">
        <v>119</v>
      </c>
      <c r="P74" s="54"/>
      <c r="Q74" s="80">
        <v>119</v>
      </c>
      <c r="R74" s="54"/>
      <c r="S74" s="80">
        <v>119</v>
      </c>
      <c r="T74" s="54"/>
      <c r="U74" s="80">
        <v>119</v>
      </c>
      <c r="V74" s="54"/>
      <c r="W74" s="80">
        <v>119</v>
      </c>
      <c r="X74" s="54"/>
      <c r="Y74" s="80">
        <v>119</v>
      </c>
      <c r="Z74" s="54"/>
      <c r="AA74" s="80">
        <v>119</v>
      </c>
      <c r="AB74" s="54"/>
      <c r="AC74" s="80">
        <v>119</v>
      </c>
      <c r="AD74" s="54"/>
      <c r="AE74" s="80">
        <v>119</v>
      </c>
    </row>
    <row r="75" spans="1:31" ht="14.25" customHeight="1">
      <c r="A75" s="91"/>
      <c r="B75" s="103"/>
      <c r="C75" s="68">
        <v>6351</v>
      </c>
      <c r="D75" s="30" t="s">
        <v>107</v>
      </c>
      <c r="E75" s="38" t="s">
        <v>109</v>
      </c>
      <c r="F75" s="98"/>
      <c r="G75" s="80"/>
      <c r="H75" s="55"/>
      <c r="I75" s="80"/>
      <c r="J75" s="55"/>
      <c r="K75" s="80"/>
      <c r="L75" s="55"/>
      <c r="M75" s="80"/>
      <c r="N75" s="55"/>
      <c r="O75" s="80"/>
      <c r="P75" s="55"/>
      <c r="Q75" s="80"/>
      <c r="R75" s="55"/>
      <c r="S75" s="80"/>
      <c r="T75" s="55"/>
      <c r="U75" s="80"/>
      <c r="V75" s="55"/>
      <c r="W75" s="80"/>
      <c r="X75" s="55">
        <v>1224.6</v>
      </c>
      <c r="Y75" s="80">
        <v>1224.6</v>
      </c>
      <c r="Z75" s="55"/>
      <c r="AA75" s="80">
        <v>1224.6</v>
      </c>
      <c r="AB75" s="55"/>
      <c r="AC75" s="80">
        <v>1224.6</v>
      </c>
      <c r="AD75" s="55">
        <v>-67</v>
      </c>
      <c r="AE75" s="80">
        <v>1157.6</v>
      </c>
    </row>
    <row r="76" spans="1:31" ht="14.25" customHeight="1">
      <c r="A76" s="91"/>
      <c r="B76" s="103"/>
      <c r="C76" s="68">
        <v>5331</v>
      </c>
      <c r="D76" s="30" t="s">
        <v>108</v>
      </c>
      <c r="E76" s="38" t="s">
        <v>110</v>
      </c>
      <c r="F76" s="98"/>
      <c r="G76" s="80"/>
      <c r="H76" s="55"/>
      <c r="I76" s="80"/>
      <c r="J76" s="55"/>
      <c r="K76" s="80"/>
      <c r="L76" s="55"/>
      <c r="M76" s="80"/>
      <c r="N76" s="55"/>
      <c r="O76" s="80"/>
      <c r="P76" s="55"/>
      <c r="Q76" s="80"/>
      <c r="R76" s="55"/>
      <c r="S76" s="80"/>
      <c r="T76" s="55"/>
      <c r="U76" s="80"/>
      <c r="V76" s="55"/>
      <c r="W76" s="80"/>
      <c r="X76" s="55">
        <v>1788.5</v>
      </c>
      <c r="Y76" s="80">
        <v>1788.5</v>
      </c>
      <c r="Z76" s="55"/>
      <c r="AA76" s="80">
        <v>1788.5</v>
      </c>
      <c r="AB76" s="55"/>
      <c r="AC76" s="80">
        <v>1788.5</v>
      </c>
      <c r="AD76" s="55">
        <v>-743</v>
      </c>
      <c r="AE76" s="80">
        <v>1045.5</v>
      </c>
    </row>
    <row r="77" spans="1:31" ht="14.25" customHeight="1">
      <c r="A77" s="91"/>
      <c r="B77" s="103"/>
      <c r="C77" s="96">
        <v>6121</v>
      </c>
      <c r="D77" s="35"/>
      <c r="E77" s="32" t="s">
        <v>90</v>
      </c>
      <c r="F77" s="79"/>
      <c r="G77" s="110">
        <v>0</v>
      </c>
      <c r="H77" s="157"/>
      <c r="I77" s="110">
        <v>0</v>
      </c>
      <c r="J77" s="157"/>
      <c r="K77" s="110">
        <v>0</v>
      </c>
      <c r="L77" s="157"/>
      <c r="M77" s="110">
        <v>0</v>
      </c>
      <c r="N77" s="245">
        <v>2081</v>
      </c>
      <c r="O77" s="110">
        <v>2081</v>
      </c>
      <c r="P77" s="245"/>
      <c r="Q77" s="110">
        <v>2081</v>
      </c>
      <c r="R77" s="245"/>
      <c r="S77" s="110">
        <v>2081</v>
      </c>
      <c r="T77" s="245"/>
      <c r="U77" s="110">
        <v>2081</v>
      </c>
      <c r="V77" s="245"/>
      <c r="W77" s="110">
        <v>2081</v>
      </c>
      <c r="X77" s="245"/>
      <c r="Y77" s="110">
        <v>2081</v>
      </c>
      <c r="Z77" s="245"/>
      <c r="AA77" s="110">
        <v>2081</v>
      </c>
      <c r="AB77" s="245"/>
      <c r="AC77" s="110">
        <v>2081</v>
      </c>
      <c r="AD77" s="245">
        <v>1335</v>
      </c>
      <c r="AE77" s="110">
        <v>3416</v>
      </c>
    </row>
    <row r="78" spans="1:31" ht="14.25" customHeight="1">
      <c r="A78" s="78"/>
      <c r="B78" s="68"/>
      <c r="C78" s="96">
        <v>5137</v>
      </c>
      <c r="D78" s="35"/>
      <c r="E78" s="121" t="s">
        <v>91</v>
      </c>
      <c r="F78" s="79"/>
      <c r="G78" s="242">
        <v>0</v>
      </c>
      <c r="H78" s="243"/>
      <c r="I78" s="242">
        <v>0</v>
      </c>
      <c r="J78" s="243"/>
      <c r="K78" s="242">
        <v>0</v>
      </c>
      <c r="L78" s="243"/>
      <c r="M78" s="242">
        <v>0</v>
      </c>
      <c r="N78" s="244">
        <v>119</v>
      </c>
      <c r="O78" s="242">
        <v>119</v>
      </c>
      <c r="P78" s="244"/>
      <c r="Q78" s="242">
        <v>119</v>
      </c>
      <c r="R78" s="244"/>
      <c r="S78" s="242">
        <v>119</v>
      </c>
      <c r="T78" s="244"/>
      <c r="U78" s="242">
        <v>119</v>
      </c>
      <c r="V78" s="244"/>
      <c r="W78" s="242">
        <v>119</v>
      </c>
      <c r="X78" s="244"/>
      <c r="Y78" s="242">
        <v>119</v>
      </c>
      <c r="Z78" s="244"/>
      <c r="AA78" s="242">
        <v>119</v>
      </c>
      <c r="AB78" s="244"/>
      <c r="AC78" s="242">
        <v>119</v>
      </c>
      <c r="AD78" s="244"/>
      <c r="AE78" s="242">
        <v>119</v>
      </c>
    </row>
    <row r="79" spans="1:31" ht="13.5" customHeight="1">
      <c r="A79" s="198"/>
      <c r="B79" s="87"/>
      <c r="C79" s="92">
        <v>6351</v>
      </c>
      <c r="D79" s="38"/>
      <c r="E79" s="32" t="s">
        <v>13</v>
      </c>
      <c r="F79" s="199"/>
      <c r="G79" s="189">
        <v>0</v>
      </c>
      <c r="H79" s="163">
        <v>5213.1</v>
      </c>
      <c r="I79" s="189">
        <v>5213.1</v>
      </c>
      <c r="J79" s="163"/>
      <c r="K79" s="189">
        <v>5213.1</v>
      </c>
      <c r="L79" s="163"/>
      <c r="M79" s="189">
        <v>5213.1</v>
      </c>
      <c r="N79" s="163">
        <v>-2200</v>
      </c>
      <c r="O79" s="189">
        <v>3013.1</v>
      </c>
      <c r="P79" s="163"/>
      <c r="Q79" s="189">
        <v>3013.1</v>
      </c>
      <c r="R79" s="163"/>
      <c r="S79" s="189">
        <v>3013.1</v>
      </c>
      <c r="T79" s="163"/>
      <c r="U79" s="189">
        <v>3013.1</v>
      </c>
      <c r="V79" s="163"/>
      <c r="W79" s="189">
        <v>3013.1</v>
      </c>
      <c r="X79" s="163">
        <v>-1788.5</v>
      </c>
      <c r="Y79" s="189">
        <v>1224.6</v>
      </c>
      <c r="Z79" s="163"/>
      <c r="AA79" s="189">
        <v>1224.6</v>
      </c>
      <c r="AB79" s="163"/>
      <c r="AC79" s="189">
        <v>1224.6</v>
      </c>
      <c r="AD79" s="163">
        <v>-67</v>
      </c>
      <c r="AE79" s="189">
        <v>1157.6</v>
      </c>
    </row>
    <row r="80" spans="1:31" ht="14.25" customHeight="1" thickBot="1">
      <c r="A80" s="97"/>
      <c r="B80" s="83"/>
      <c r="C80" s="83">
        <v>5331</v>
      </c>
      <c r="D80" s="31"/>
      <c r="E80" s="31" t="s">
        <v>19</v>
      </c>
      <c r="F80" s="37"/>
      <c r="G80" s="158">
        <v>0</v>
      </c>
      <c r="H80" s="53"/>
      <c r="I80" s="158">
        <v>0</v>
      </c>
      <c r="J80" s="53"/>
      <c r="K80" s="158">
        <v>0</v>
      </c>
      <c r="L80" s="53"/>
      <c r="M80" s="158">
        <v>0</v>
      </c>
      <c r="N80" s="53"/>
      <c r="O80" s="158">
        <v>0</v>
      </c>
      <c r="P80" s="53"/>
      <c r="Q80" s="158">
        <v>0</v>
      </c>
      <c r="R80" s="53"/>
      <c r="S80" s="158">
        <v>0</v>
      </c>
      <c r="T80" s="53"/>
      <c r="U80" s="158">
        <v>0</v>
      </c>
      <c r="V80" s="53"/>
      <c r="W80" s="158">
        <v>0</v>
      </c>
      <c r="X80" s="159">
        <v>1788.5</v>
      </c>
      <c r="Y80" s="158">
        <v>1788.5</v>
      </c>
      <c r="Z80" s="53"/>
      <c r="AA80" s="158">
        <v>1788.5</v>
      </c>
      <c r="AB80" s="53"/>
      <c r="AC80" s="158">
        <v>1788.5</v>
      </c>
      <c r="AD80" s="159">
        <v>-743</v>
      </c>
      <c r="AE80" s="158">
        <v>1045.5</v>
      </c>
    </row>
    <row r="81" spans="1:31" ht="14.25" customHeight="1">
      <c r="A81" s="114">
        <v>19</v>
      </c>
      <c r="B81" s="115">
        <v>4357</v>
      </c>
      <c r="C81" s="116"/>
      <c r="D81" s="139"/>
      <c r="E81" s="143" t="s">
        <v>16</v>
      </c>
      <c r="F81" s="142"/>
      <c r="G81" s="133">
        <f>SUM(G85+G84)</f>
        <v>0</v>
      </c>
      <c r="H81" s="52"/>
      <c r="I81" s="133">
        <f>SUM(I85+I84)</f>
        <v>555</v>
      </c>
      <c r="J81" s="52"/>
      <c r="K81" s="133">
        <f>SUM(K85+K84)</f>
        <v>555</v>
      </c>
      <c r="L81" s="52"/>
      <c r="M81" s="133">
        <f>SUM(M85+M84)</f>
        <v>555</v>
      </c>
      <c r="N81" s="52"/>
      <c r="O81" s="133">
        <f>SUM(O85+O84)</f>
        <v>555</v>
      </c>
      <c r="P81" s="52"/>
      <c r="Q81" s="133">
        <f>SUM(Q85+Q84)</f>
        <v>555</v>
      </c>
      <c r="R81" s="52"/>
      <c r="S81" s="133">
        <f>SUM(S85+S84)</f>
        <v>555</v>
      </c>
      <c r="T81" s="52"/>
      <c r="U81" s="133">
        <f>SUM(U85+U84)</f>
        <v>555</v>
      </c>
      <c r="V81" s="52"/>
      <c r="W81" s="133">
        <f>SUM(W85+W84)</f>
        <v>555</v>
      </c>
      <c r="X81" s="52"/>
      <c r="Y81" s="133">
        <f>SUM(Y85+Y84)</f>
        <v>555</v>
      </c>
      <c r="Z81" s="52"/>
      <c r="AA81" s="133">
        <f>SUM(AA85+AA84)</f>
        <v>555</v>
      </c>
      <c r="AB81" s="52"/>
      <c r="AC81" s="133">
        <f>SUM(AC85+AC84)</f>
        <v>555</v>
      </c>
      <c r="AD81" s="52"/>
      <c r="AE81" s="133">
        <f>SUM(AE85+AE84)</f>
        <v>555</v>
      </c>
    </row>
    <row r="82" spans="1:31" ht="14.25" customHeight="1">
      <c r="A82" s="78"/>
      <c r="B82" s="68"/>
      <c r="C82" s="207">
        <v>6351</v>
      </c>
      <c r="D82" s="30" t="s">
        <v>50</v>
      </c>
      <c r="E82" s="208" t="s">
        <v>69</v>
      </c>
      <c r="F82" s="79"/>
      <c r="G82" s="80">
        <v>0</v>
      </c>
      <c r="H82" s="54">
        <v>555</v>
      </c>
      <c r="I82" s="80">
        <v>555</v>
      </c>
      <c r="J82" s="54"/>
      <c r="K82" s="80">
        <v>555</v>
      </c>
      <c r="L82" s="54"/>
      <c r="M82" s="80">
        <v>555</v>
      </c>
      <c r="N82" s="54"/>
      <c r="O82" s="80">
        <v>555</v>
      </c>
      <c r="P82" s="54"/>
      <c r="Q82" s="80">
        <v>555</v>
      </c>
      <c r="R82" s="54"/>
      <c r="S82" s="80">
        <v>555</v>
      </c>
      <c r="T82" s="54"/>
      <c r="U82" s="80">
        <v>555</v>
      </c>
      <c r="V82" s="54">
        <v>-114.8</v>
      </c>
      <c r="W82" s="80">
        <v>440.2</v>
      </c>
      <c r="X82" s="54"/>
      <c r="Y82" s="80">
        <v>440.2</v>
      </c>
      <c r="Z82" s="54"/>
      <c r="AA82" s="80">
        <v>440.2</v>
      </c>
      <c r="AB82" s="54"/>
      <c r="AC82" s="80">
        <v>440.2</v>
      </c>
      <c r="AD82" s="54"/>
      <c r="AE82" s="80">
        <v>440.2</v>
      </c>
    </row>
    <row r="83" spans="1:31" ht="14.25" customHeight="1">
      <c r="A83" s="78"/>
      <c r="B83" s="68"/>
      <c r="C83" s="207">
        <v>6351</v>
      </c>
      <c r="D83" s="30" t="s">
        <v>104</v>
      </c>
      <c r="E83" s="208" t="s">
        <v>105</v>
      </c>
      <c r="F83" s="79"/>
      <c r="G83" s="80">
        <v>0</v>
      </c>
      <c r="H83" s="54"/>
      <c r="I83" s="80">
        <v>0</v>
      </c>
      <c r="J83" s="54"/>
      <c r="K83" s="80">
        <v>0</v>
      </c>
      <c r="L83" s="54"/>
      <c r="M83" s="80">
        <v>0</v>
      </c>
      <c r="N83" s="54"/>
      <c r="O83" s="80">
        <v>0</v>
      </c>
      <c r="P83" s="54"/>
      <c r="Q83" s="80">
        <v>0</v>
      </c>
      <c r="R83" s="54"/>
      <c r="S83" s="80">
        <v>0</v>
      </c>
      <c r="T83" s="54"/>
      <c r="U83" s="80">
        <v>0</v>
      </c>
      <c r="V83" s="54">
        <v>114.8</v>
      </c>
      <c r="W83" s="80">
        <v>114.8</v>
      </c>
      <c r="X83" s="54"/>
      <c r="Y83" s="80">
        <v>114.8</v>
      </c>
      <c r="Z83" s="54"/>
      <c r="AA83" s="80">
        <v>114.8</v>
      </c>
      <c r="AB83" s="54"/>
      <c r="AC83" s="80">
        <v>114.8</v>
      </c>
      <c r="AD83" s="54"/>
      <c r="AE83" s="80">
        <v>114.8</v>
      </c>
    </row>
    <row r="84" spans="1:31" ht="14.25" customHeight="1">
      <c r="A84" s="85"/>
      <c r="B84" s="86"/>
      <c r="C84" s="92">
        <v>6351</v>
      </c>
      <c r="D84" s="32"/>
      <c r="E84" s="32" t="s">
        <v>13</v>
      </c>
      <c r="F84" s="75"/>
      <c r="G84" s="189">
        <v>0</v>
      </c>
      <c r="H84" s="163">
        <v>555</v>
      </c>
      <c r="I84" s="189">
        <v>555</v>
      </c>
      <c r="J84" s="163"/>
      <c r="K84" s="189">
        <v>555</v>
      </c>
      <c r="L84" s="163"/>
      <c r="M84" s="189">
        <v>555</v>
      </c>
      <c r="N84" s="160"/>
      <c r="O84" s="189">
        <v>555</v>
      </c>
      <c r="P84" s="160"/>
      <c r="Q84" s="189">
        <v>555</v>
      </c>
      <c r="R84" s="160"/>
      <c r="S84" s="189">
        <v>555</v>
      </c>
      <c r="T84" s="160"/>
      <c r="U84" s="189">
        <v>555</v>
      </c>
      <c r="V84" s="160"/>
      <c r="W84" s="189">
        <v>555</v>
      </c>
      <c r="X84" s="160"/>
      <c r="Y84" s="189">
        <v>555</v>
      </c>
      <c r="Z84" s="160"/>
      <c r="AA84" s="189">
        <v>555</v>
      </c>
      <c r="AB84" s="160"/>
      <c r="AC84" s="189">
        <v>555</v>
      </c>
      <c r="AD84" s="160"/>
      <c r="AE84" s="189">
        <v>555</v>
      </c>
    </row>
    <row r="85" spans="1:31" ht="14.25" customHeight="1" thickBot="1">
      <c r="A85" s="81"/>
      <c r="B85" s="82"/>
      <c r="C85" s="83">
        <v>5331</v>
      </c>
      <c r="D85" s="31"/>
      <c r="E85" s="31" t="s">
        <v>19</v>
      </c>
      <c r="F85" s="84"/>
      <c r="G85" s="123">
        <v>0</v>
      </c>
      <c r="H85" s="159"/>
      <c r="I85" s="123">
        <v>0</v>
      </c>
      <c r="J85" s="159"/>
      <c r="K85" s="123">
        <v>0</v>
      </c>
      <c r="L85" s="159"/>
      <c r="M85" s="123">
        <v>0</v>
      </c>
      <c r="N85" s="53"/>
      <c r="O85" s="123">
        <v>0</v>
      </c>
      <c r="P85" s="53"/>
      <c r="Q85" s="123">
        <v>0</v>
      </c>
      <c r="R85" s="53"/>
      <c r="S85" s="123">
        <v>0</v>
      </c>
      <c r="T85" s="53"/>
      <c r="U85" s="123">
        <v>0</v>
      </c>
      <c r="V85" s="53"/>
      <c r="W85" s="123">
        <v>0</v>
      </c>
      <c r="X85" s="53"/>
      <c r="Y85" s="123">
        <v>0</v>
      </c>
      <c r="Z85" s="53"/>
      <c r="AA85" s="123">
        <v>0</v>
      </c>
      <c r="AB85" s="53"/>
      <c r="AC85" s="123">
        <v>0</v>
      </c>
      <c r="AD85" s="53"/>
      <c r="AE85" s="123">
        <v>0</v>
      </c>
    </row>
    <row r="86" spans="1:31" ht="14.25" customHeight="1">
      <c r="A86" s="85">
        <v>21</v>
      </c>
      <c r="B86" s="87">
        <v>4357</v>
      </c>
      <c r="C86" s="87"/>
      <c r="D86" s="34"/>
      <c r="E86" s="88" t="s">
        <v>21</v>
      </c>
      <c r="F86" s="89"/>
      <c r="G86" s="134">
        <f>SUM(G91+G90)</f>
        <v>0</v>
      </c>
      <c r="H86" s="56"/>
      <c r="I86" s="134">
        <f>SUM(I91+I90)</f>
        <v>13604.7</v>
      </c>
      <c r="J86" s="56"/>
      <c r="K86" s="134">
        <f>SUM(K91+K90)</f>
        <v>13604.7</v>
      </c>
      <c r="L86" s="56"/>
      <c r="M86" s="134">
        <f>SUM(M91+M90)</f>
        <v>13604.7</v>
      </c>
      <c r="N86" s="56"/>
      <c r="O86" s="134">
        <f>SUM(O91+O90)</f>
        <v>13604.7</v>
      </c>
      <c r="P86" s="56"/>
      <c r="Q86" s="134">
        <f>SUM(Q91+Q90)</f>
        <v>13604.7</v>
      </c>
      <c r="R86" s="56"/>
      <c r="S86" s="134">
        <f>SUM(S91+S90)</f>
        <v>13604.7</v>
      </c>
      <c r="T86" s="56"/>
      <c r="U86" s="134">
        <f>SUM(U91+U90)</f>
        <v>13604.7</v>
      </c>
      <c r="V86" s="56"/>
      <c r="W86" s="134">
        <f>SUM(W91+W90)</f>
        <v>13604.7</v>
      </c>
      <c r="X86" s="56"/>
      <c r="Y86" s="134">
        <f>SUM(Y91+Y90)</f>
        <v>13604.7</v>
      </c>
      <c r="Z86" s="56"/>
      <c r="AA86" s="134">
        <f>SUM(AA91+AA90)</f>
        <v>13604.7</v>
      </c>
      <c r="AB86" s="56"/>
      <c r="AC86" s="134">
        <f>SUM(AC91+AC90)</f>
        <v>12188.4</v>
      </c>
      <c r="AD86" s="56"/>
      <c r="AE86" s="134">
        <f>SUM(AE91+AE90)</f>
        <v>12188.4</v>
      </c>
    </row>
    <row r="87" spans="1:31" ht="14.25" customHeight="1">
      <c r="A87" s="78"/>
      <c r="B87" s="68"/>
      <c r="C87" s="68">
        <v>6351</v>
      </c>
      <c r="D87" s="33" t="s">
        <v>22</v>
      </c>
      <c r="E87" s="33" t="s">
        <v>72</v>
      </c>
      <c r="F87" s="77"/>
      <c r="G87" s="95">
        <v>0</v>
      </c>
      <c r="H87" s="57">
        <v>7565.6</v>
      </c>
      <c r="I87" s="95">
        <v>7565.6</v>
      </c>
      <c r="J87" s="57"/>
      <c r="K87" s="95">
        <v>7565.6</v>
      </c>
      <c r="L87" s="57"/>
      <c r="M87" s="95">
        <v>7565.6</v>
      </c>
      <c r="N87" s="57"/>
      <c r="O87" s="95">
        <v>7565.6</v>
      </c>
      <c r="P87" s="57"/>
      <c r="Q87" s="95">
        <v>7565.6</v>
      </c>
      <c r="R87" s="57"/>
      <c r="S87" s="95">
        <v>7565.6</v>
      </c>
      <c r="T87" s="57"/>
      <c r="U87" s="95">
        <v>7565.6</v>
      </c>
      <c r="V87" s="57"/>
      <c r="W87" s="95">
        <v>7565.6</v>
      </c>
      <c r="X87" s="57"/>
      <c r="Y87" s="95">
        <v>7565.6</v>
      </c>
      <c r="Z87" s="57"/>
      <c r="AA87" s="95">
        <v>7565.6</v>
      </c>
      <c r="AB87" s="57">
        <v>-82.1</v>
      </c>
      <c r="AC87" s="95">
        <v>7483.5</v>
      </c>
      <c r="AD87" s="57"/>
      <c r="AE87" s="95">
        <v>7483.5</v>
      </c>
    </row>
    <row r="88" spans="1:31" ht="14.25" customHeight="1">
      <c r="A88" s="78"/>
      <c r="B88" s="68"/>
      <c r="C88" s="68">
        <v>5331</v>
      </c>
      <c r="D88" s="30" t="s">
        <v>22</v>
      </c>
      <c r="E88" s="30" t="s">
        <v>72</v>
      </c>
      <c r="F88" s="79"/>
      <c r="G88" s="80">
        <v>0</v>
      </c>
      <c r="H88" s="54">
        <v>5639.1</v>
      </c>
      <c r="I88" s="80">
        <v>5639.1</v>
      </c>
      <c r="J88" s="54"/>
      <c r="K88" s="80">
        <v>5639.1</v>
      </c>
      <c r="L88" s="54"/>
      <c r="M88" s="80">
        <v>5639.1</v>
      </c>
      <c r="N88" s="54"/>
      <c r="O88" s="80">
        <v>5639.1</v>
      </c>
      <c r="P88" s="54"/>
      <c r="Q88" s="80">
        <v>5639.1</v>
      </c>
      <c r="R88" s="54"/>
      <c r="S88" s="80">
        <v>5639.1</v>
      </c>
      <c r="T88" s="54"/>
      <c r="U88" s="80">
        <v>5639.1</v>
      </c>
      <c r="V88" s="54"/>
      <c r="W88" s="80">
        <v>5639.1</v>
      </c>
      <c r="X88" s="54"/>
      <c r="Y88" s="80">
        <v>5639.1</v>
      </c>
      <c r="Z88" s="54"/>
      <c r="AA88" s="80">
        <v>5639.1</v>
      </c>
      <c r="AB88" s="54">
        <v>-934.2</v>
      </c>
      <c r="AC88" s="80">
        <v>4704.9</v>
      </c>
      <c r="AD88" s="54"/>
      <c r="AE88" s="80">
        <v>4704.9</v>
      </c>
    </row>
    <row r="89" spans="1:31" ht="14.25" customHeight="1">
      <c r="A89" s="78"/>
      <c r="B89" s="68"/>
      <c r="C89" s="68">
        <v>6351</v>
      </c>
      <c r="D89" s="30" t="s">
        <v>70</v>
      </c>
      <c r="E89" s="30" t="s">
        <v>71</v>
      </c>
      <c r="F89" s="79"/>
      <c r="G89" s="80">
        <v>0</v>
      </c>
      <c r="H89" s="54">
        <v>400</v>
      </c>
      <c r="I89" s="80">
        <v>400</v>
      </c>
      <c r="J89" s="54"/>
      <c r="K89" s="80">
        <v>400</v>
      </c>
      <c r="L89" s="54"/>
      <c r="M89" s="80">
        <v>400</v>
      </c>
      <c r="N89" s="54"/>
      <c r="O89" s="80">
        <v>400</v>
      </c>
      <c r="P89" s="54"/>
      <c r="Q89" s="80">
        <v>400</v>
      </c>
      <c r="R89" s="54"/>
      <c r="S89" s="80">
        <v>400</v>
      </c>
      <c r="T89" s="54"/>
      <c r="U89" s="80">
        <v>400</v>
      </c>
      <c r="V89" s="54"/>
      <c r="W89" s="80">
        <v>400</v>
      </c>
      <c r="X89" s="54"/>
      <c r="Y89" s="80">
        <v>400</v>
      </c>
      <c r="Z89" s="54"/>
      <c r="AA89" s="80">
        <v>400</v>
      </c>
      <c r="AB89" s="54">
        <v>-400</v>
      </c>
      <c r="AC89" s="80">
        <v>0</v>
      </c>
      <c r="AD89" s="54"/>
      <c r="AE89" s="80">
        <v>0</v>
      </c>
    </row>
    <row r="90" spans="1:31" ht="14.25" customHeight="1">
      <c r="A90" s="85"/>
      <c r="B90" s="86"/>
      <c r="C90" s="92">
        <v>6351</v>
      </c>
      <c r="D90" s="34"/>
      <c r="E90" s="32" t="s">
        <v>13</v>
      </c>
      <c r="F90" s="89"/>
      <c r="G90" s="109">
        <v>0</v>
      </c>
      <c r="H90" s="212">
        <v>7965.6</v>
      </c>
      <c r="I90" s="109">
        <v>7965.6</v>
      </c>
      <c r="J90" s="212"/>
      <c r="K90" s="109">
        <v>7965.6</v>
      </c>
      <c r="L90" s="212"/>
      <c r="M90" s="109">
        <v>7965.6</v>
      </c>
      <c r="N90" s="52"/>
      <c r="O90" s="109">
        <v>7965.6</v>
      </c>
      <c r="P90" s="52"/>
      <c r="Q90" s="109">
        <v>7965.6</v>
      </c>
      <c r="R90" s="52"/>
      <c r="S90" s="109">
        <v>7965.6</v>
      </c>
      <c r="T90" s="52"/>
      <c r="U90" s="109">
        <v>7965.6</v>
      </c>
      <c r="V90" s="52"/>
      <c r="W90" s="109">
        <v>7965.6</v>
      </c>
      <c r="X90" s="52"/>
      <c r="Y90" s="109">
        <v>7965.6</v>
      </c>
      <c r="Z90" s="52"/>
      <c r="AA90" s="109">
        <v>7965.6</v>
      </c>
      <c r="AB90" s="212">
        <v>-482.1</v>
      </c>
      <c r="AC90" s="109">
        <v>7483.5</v>
      </c>
      <c r="AD90" s="212"/>
      <c r="AE90" s="109">
        <v>7483.5</v>
      </c>
    </row>
    <row r="91" spans="1:31" ht="14.25" customHeight="1" thickBot="1">
      <c r="A91" s="81"/>
      <c r="B91" s="82"/>
      <c r="C91" s="83">
        <v>5331</v>
      </c>
      <c r="D91" s="31"/>
      <c r="E91" s="31" t="s">
        <v>19</v>
      </c>
      <c r="F91" s="84"/>
      <c r="G91" s="123">
        <v>0</v>
      </c>
      <c r="H91" s="159">
        <v>5639.1</v>
      </c>
      <c r="I91" s="123">
        <v>5639.1</v>
      </c>
      <c r="J91" s="159"/>
      <c r="K91" s="123">
        <v>5639.1</v>
      </c>
      <c r="L91" s="159"/>
      <c r="M91" s="123">
        <v>5639.1</v>
      </c>
      <c r="N91" s="159"/>
      <c r="O91" s="123">
        <v>5639.1</v>
      </c>
      <c r="P91" s="159"/>
      <c r="Q91" s="123">
        <v>5639.1</v>
      </c>
      <c r="R91" s="159"/>
      <c r="S91" s="123">
        <v>5639.1</v>
      </c>
      <c r="T91" s="159"/>
      <c r="U91" s="123">
        <v>5639.1</v>
      </c>
      <c r="V91" s="159"/>
      <c r="W91" s="123">
        <v>5639.1</v>
      </c>
      <c r="X91" s="159"/>
      <c r="Y91" s="123">
        <v>5639.1</v>
      </c>
      <c r="Z91" s="159"/>
      <c r="AA91" s="123">
        <v>5639.1</v>
      </c>
      <c r="AB91" s="159">
        <v>-934.2</v>
      </c>
      <c r="AC91" s="123">
        <v>4704.9</v>
      </c>
      <c r="AD91" s="159"/>
      <c r="AE91" s="123">
        <v>4704.9</v>
      </c>
    </row>
    <row r="92" spans="1:31" ht="14.25" customHeight="1">
      <c r="A92" s="91">
        <v>27</v>
      </c>
      <c r="B92" s="92">
        <v>4357</v>
      </c>
      <c r="C92" s="92"/>
      <c r="D92" s="32"/>
      <c r="E92" s="93" t="s">
        <v>24</v>
      </c>
      <c r="F92" s="233">
        <v>13899</v>
      </c>
      <c r="G92" s="135">
        <f>SUM(G97+G96)</f>
        <v>14892</v>
      </c>
      <c r="H92" s="56"/>
      <c r="I92" s="135">
        <f>SUM(I97+I96)</f>
        <v>36944</v>
      </c>
      <c r="J92" s="56"/>
      <c r="K92" s="135">
        <f>SUM(K97+K96)</f>
        <v>36944</v>
      </c>
      <c r="L92" s="56"/>
      <c r="M92" s="135">
        <f>SUM(M97+M96)</f>
        <v>36944</v>
      </c>
      <c r="N92" s="56"/>
      <c r="O92" s="135">
        <f>SUM(O97+O96)</f>
        <v>36944</v>
      </c>
      <c r="P92" s="56"/>
      <c r="Q92" s="135">
        <f>SUM(Q97+Q96)</f>
        <v>36944</v>
      </c>
      <c r="R92" s="56"/>
      <c r="S92" s="135">
        <f>SUM(S97+S96)</f>
        <v>36944</v>
      </c>
      <c r="T92" s="56"/>
      <c r="U92" s="135">
        <f>SUM(U97+U96)</f>
        <v>36944</v>
      </c>
      <c r="V92" s="56"/>
      <c r="W92" s="135">
        <f>SUM(W97+W96)</f>
        <v>36944</v>
      </c>
      <c r="X92" s="56"/>
      <c r="Y92" s="135">
        <f>SUM(Y97+Y96)</f>
        <v>36944</v>
      </c>
      <c r="Z92" s="56"/>
      <c r="AA92" s="135">
        <f>SUM(AA97+AA96)</f>
        <v>36944</v>
      </c>
      <c r="AB92" s="56"/>
      <c r="AC92" s="135">
        <f>SUM(AC97+AC96)</f>
        <v>36944</v>
      </c>
      <c r="AD92" s="56"/>
      <c r="AE92" s="135">
        <f>SUM(AE97+AE96)</f>
        <v>36944</v>
      </c>
    </row>
    <row r="93" spans="1:31" ht="14.25" customHeight="1">
      <c r="A93" s="78"/>
      <c r="B93" s="68"/>
      <c r="C93" s="68">
        <v>6351</v>
      </c>
      <c r="D93" s="145" t="s">
        <v>23</v>
      </c>
      <c r="E93" s="94" t="s">
        <v>53</v>
      </c>
      <c r="F93" s="234">
        <v>13899</v>
      </c>
      <c r="G93" s="80">
        <v>13899</v>
      </c>
      <c r="H93" s="54">
        <v>19567</v>
      </c>
      <c r="I93" s="80">
        <v>33466</v>
      </c>
      <c r="J93" s="54">
        <v>-2677</v>
      </c>
      <c r="K93" s="80">
        <v>30789</v>
      </c>
      <c r="L93" s="54"/>
      <c r="M93" s="80">
        <v>30789</v>
      </c>
      <c r="N93" s="54"/>
      <c r="O93" s="80">
        <v>30789</v>
      </c>
      <c r="P93" s="54"/>
      <c r="Q93" s="80">
        <v>30789</v>
      </c>
      <c r="R93" s="54"/>
      <c r="S93" s="80">
        <v>30789</v>
      </c>
      <c r="T93" s="54"/>
      <c r="U93" s="80">
        <v>30789</v>
      </c>
      <c r="V93" s="54"/>
      <c r="W93" s="80">
        <v>30789</v>
      </c>
      <c r="X93" s="54"/>
      <c r="Y93" s="80">
        <v>30789</v>
      </c>
      <c r="Z93" s="54"/>
      <c r="AA93" s="80">
        <v>30789</v>
      </c>
      <c r="AB93" s="54"/>
      <c r="AC93" s="80">
        <v>30789</v>
      </c>
      <c r="AD93" s="54"/>
      <c r="AE93" s="80">
        <v>30789</v>
      </c>
    </row>
    <row r="94" spans="1:31" ht="14.25" customHeight="1">
      <c r="A94" s="78"/>
      <c r="B94" s="68"/>
      <c r="C94" s="68">
        <v>5331</v>
      </c>
      <c r="D94" s="145" t="s">
        <v>23</v>
      </c>
      <c r="E94" s="94" t="s">
        <v>53</v>
      </c>
      <c r="F94" s="209"/>
      <c r="G94" s="80">
        <v>993</v>
      </c>
      <c r="H94" s="54">
        <v>2485</v>
      </c>
      <c r="I94" s="80">
        <v>3478</v>
      </c>
      <c r="J94" s="54"/>
      <c r="K94" s="80">
        <v>3478</v>
      </c>
      <c r="L94" s="54"/>
      <c r="M94" s="80">
        <v>3478</v>
      </c>
      <c r="N94" s="54"/>
      <c r="O94" s="80">
        <v>3478</v>
      </c>
      <c r="P94" s="54"/>
      <c r="Q94" s="80">
        <v>3478</v>
      </c>
      <c r="R94" s="54"/>
      <c r="S94" s="80">
        <v>3478</v>
      </c>
      <c r="T94" s="54"/>
      <c r="U94" s="80">
        <v>3478</v>
      </c>
      <c r="V94" s="54"/>
      <c r="W94" s="80">
        <v>3478</v>
      </c>
      <c r="X94" s="54"/>
      <c r="Y94" s="80">
        <v>3478</v>
      </c>
      <c r="Z94" s="54"/>
      <c r="AA94" s="80">
        <v>3478</v>
      </c>
      <c r="AB94" s="54"/>
      <c r="AC94" s="80">
        <v>3478</v>
      </c>
      <c r="AD94" s="54"/>
      <c r="AE94" s="80">
        <v>3478</v>
      </c>
    </row>
    <row r="95" spans="1:31" ht="14.25" customHeight="1">
      <c r="A95" s="78"/>
      <c r="B95" s="68"/>
      <c r="C95" s="68">
        <v>5331</v>
      </c>
      <c r="D95" s="214" t="s">
        <v>73</v>
      </c>
      <c r="E95" s="94" t="s">
        <v>74</v>
      </c>
      <c r="F95" s="209"/>
      <c r="G95" s="80"/>
      <c r="H95" s="54"/>
      <c r="I95" s="80"/>
      <c r="J95" s="54">
        <v>2677</v>
      </c>
      <c r="K95" s="80">
        <v>2677</v>
      </c>
      <c r="L95" s="54"/>
      <c r="M95" s="80">
        <v>2677</v>
      </c>
      <c r="N95" s="54"/>
      <c r="O95" s="80">
        <v>2677</v>
      </c>
      <c r="P95" s="54"/>
      <c r="Q95" s="80">
        <v>2677</v>
      </c>
      <c r="R95" s="54"/>
      <c r="S95" s="80">
        <v>2677</v>
      </c>
      <c r="T95" s="54"/>
      <c r="U95" s="80">
        <v>2677</v>
      </c>
      <c r="V95" s="54"/>
      <c r="W95" s="80">
        <v>2677</v>
      </c>
      <c r="X95" s="54"/>
      <c r="Y95" s="80">
        <v>2677</v>
      </c>
      <c r="Z95" s="54"/>
      <c r="AA95" s="80">
        <v>2677</v>
      </c>
      <c r="AB95" s="54"/>
      <c r="AC95" s="80">
        <v>2677</v>
      </c>
      <c r="AD95" s="54"/>
      <c r="AE95" s="80">
        <v>2677</v>
      </c>
    </row>
    <row r="96" spans="1:31" ht="14.25" customHeight="1">
      <c r="A96" s="162"/>
      <c r="B96" s="96"/>
      <c r="C96" s="96">
        <v>6351</v>
      </c>
      <c r="D96" s="30"/>
      <c r="E96" s="35" t="s">
        <v>13</v>
      </c>
      <c r="F96" s="209"/>
      <c r="G96" s="110">
        <v>13899</v>
      </c>
      <c r="H96" s="213">
        <v>19567</v>
      </c>
      <c r="I96" s="110">
        <v>33466</v>
      </c>
      <c r="J96" s="213">
        <v>-2677</v>
      </c>
      <c r="K96" s="110">
        <v>30789</v>
      </c>
      <c r="L96" s="213"/>
      <c r="M96" s="110">
        <v>30789</v>
      </c>
      <c r="N96" s="54"/>
      <c r="O96" s="110">
        <v>30789</v>
      </c>
      <c r="P96" s="54"/>
      <c r="Q96" s="110">
        <v>30789</v>
      </c>
      <c r="R96" s="54"/>
      <c r="S96" s="110">
        <v>30789</v>
      </c>
      <c r="T96" s="54"/>
      <c r="U96" s="110">
        <v>30789</v>
      </c>
      <c r="V96" s="54"/>
      <c r="W96" s="110">
        <v>30789</v>
      </c>
      <c r="X96" s="54"/>
      <c r="Y96" s="110">
        <v>30789</v>
      </c>
      <c r="Z96" s="54"/>
      <c r="AA96" s="110">
        <v>30789</v>
      </c>
      <c r="AB96" s="54"/>
      <c r="AC96" s="110">
        <v>30789</v>
      </c>
      <c r="AD96" s="54"/>
      <c r="AE96" s="110">
        <v>30789</v>
      </c>
    </row>
    <row r="97" spans="1:31" ht="14.25" customHeight="1" thickBot="1">
      <c r="A97" s="97"/>
      <c r="B97" s="83"/>
      <c r="C97" s="83">
        <v>5331</v>
      </c>
      <c r="D97" s="31"/>
      <c r="E97" s="31" t="s">
        <v>19</v>
      </c>
      <c r="F97" s="31"/>
      <c r="G97" s="123">
        <v>993</v>
      </c>
      <c r="H97" s="159">
        <v>2485</v>
      </c>
      <c r="I97" s="123">
        <v>3478</v>
      </c>
      <c r="J97" s="159">
        <v>2677</v>
      </c>
      <c r="K97" s="123">
        <v>6155</v>
      </c>
      <c r="L97" s="159"/>
      <c r="M97" s="123">
        <v>6155</v>
      </c>
      <c r="N97" s="53"/>
      <c r="O97" s="123">
        <v>6155</v>
      </c>
      <c r="P97" s="53"/>
      <c r="Q97" s="123">
        <v>6155</v>
      </c>
      <c r="R97" s="53"/>
      <c r="S97" s="123">
        <v>6155</v>
      </c>
      <c r="T97" s="53"/>
      <c r="U97" s="123">
        <v>6155</v>
      </c>
      <c r="V97" s="53"/>
      <c r="W97" s="123">
        <v>6155</v>
      </c>
      <c r="X97" s="53"/>
      <c r="Y97" s="123">
        <v>6155</v>
      </c>
      <c r="Z97" s="53"/>
      <c r="AA97" s="123">
        <v>6155</v>
      </c>
      <c r="AB97" s="53"/>
      <c r="AC97" s="123">
        <v>6155</v>
      </c>
      <c r="AD97" s="53"/>
      <c r="AE97" s="123">
        <v>6155</v>
      </c>
    </row>
    <row r="98" spans="1:31" ht="14.25" customHeight="1">
      <c r="A98" s="99">
        <v>28</v>
      </c>
      <c r="B98" s="100">
        <v>4357</v>
      </c>
      <c r="C98" s="100"/>
      <c r="D98" s="36"/>
      <c r="E98" s="101" t="s">
        <v>77</v>
      </c>
      <c r="F98" s="102"/>
      <c r="G98" s="137">
        <f>SUM(G105+G103)</f>
        <v>0</v>
      </c>
      <c r="H98" s="56"/>
      <c r="I98" s="137">
        <f>SUM(I105+I103)</f>
        <v>1668.8</v>
      </c>
      <c r="J98" s="56"/>
      <c r="K98" s="137">
        <f>SUM(K105+K103)</f>
        <v>1668.8</v>
      </c>
      <c r="L98" s="56"/>
      <c r="M98" s="137">
        <f>SUM(M105+M103+M104)</f>
        <v>1548.8</v>
      </c>
      <c r="N98" s="56"/>
      <c r="O98" s="137">
        <f>SUM(O105+O103+O104)</f>
        <v>1548.8</v>
      </c>
      <c r="P98" s="56"/>
      <c r="Q98" s="137">
        <f>SUM(Q105+Q103+Q104)</f>
        <v>1548.8</v>
      </c>
      <c r="R98" s="56"/>
      <c r="S98" s="137">
        <f>SUM(S105+S103+S104)</f>
        <v>1548.8</v>
      </c>
      <c r="T98" s="56"/>
      <c r="U98" s="137">
        <f>SUM(U105+U103+U104)</f>
        <v>1548.8</v>
      </c>
      <c r="V98" s="56"/>
      <c r="W98" s="137">
        <f>SUM(W105+W103+W104)</f>
        <v>1548.8</v>
      </c>
      <c r="X98" s="56"/>
      <c r="Y98" s="137">
        <f>SUM(Y105+Y103+Y104)</f>
        <v>1548.8</v>
      </c>
      <c r="Z98" s="56"/>
      <c r="AA98" s="137">
        <f>SUM(AA105+AA103+AA104)</f>
        <v>1548.8</v>
      </c>
      <c r="AB98" s="56"/>
      <c r="AC98" s="137">
        <f>SUM(AC105+AC103+AC104)</f>
        <v>2515.1</v>
      </c>
      <c r="AD98" s="56"/>
      <c r="AE98" s="137">
        <f>SUM(AE105+AE103+AE104)</f>
        <v>2515.1</v>
      </c>
    </row>
    <row r="99" spans="1:31" ht="27" customHeight="1">
      <c r="A99" s="78"/>
      <c r="B99" s="68"/>
      <c r="C99" s="144">
        <v>6351</v>
      </c>
      <c r="D99" s="145" t="s">
        <v>29</v>
      </c>
      <c r="E99" s="217" t="s">
        <v>78</v>
      </c>
      <c r="F99" s="75"/>
      <c r="G99" s="76">
        <v>0</v>
      </c>
      <c r="H99" s="52">
        <v>1318.8</v>
      </c>
      <c r="I99" s="76">
        <v>1318.8</v>
      </c>
      <c r="J99" s="52"/>
      <c r="K99" s="76">
        <v>1318.8</v>
      </c>
      <c r="L99" s="52">
        <v>-300</v>
      </c>
      <c r="M99" s="76">
        <v>1018.8</v>
      </c>
      <c r="N99" s="52"/>
      <c r="O99" s="76">
        <v>1018.8</v>
      </c>
      <c r="P99" s="52"/>
      <c r="Q99" s="76">
        <v>1018.8</v>
      </c>
      <c r="R99" s="52"/>
      <c r="S99" s="76">
        <v>1018.8</v>
      </c>
      <c r="T99" s="52"/>
      <c r="U99" s="76">
        <v>1018.8</v>
      </c>
      <c r="V99" s="52"/>
      <c r="W99" s="76">
        <v>1018.8</v>
      </c>
      <c r="X99" s="52"/>
      <c r="Y99" s="76">
        <v>1018.8</v>
      </c>
      <c r="Z99" s="52">
        <v>-100</v>
      </c>
      <c r="AA99" s="76">
        <v>918.8</v>
      </c>
      <c r="AB99" s="52">
        <v>-906.8</v>
      </c>
      <c r="AC99" s="76">
        <v>12</v>
      </c>
      <c r="AD99" s="52"/>
      <c r="AE99" s="76">
        <v>12</v>
      </c>
    </row>
    <row r="100" spans="1:31" ht="27" customHeight="1">
      <c r="A100" s="78"/>
      <c r="B100" s="68"/>
      <c r="C100" s="144">
        <v>6351</v>
      </c>
      <c r="D100" s="214" t="s">
        <v>75</v>
      </c>
      <c r="E100" s="217" t="s">
        <v>76</v>
      </c>
      <c r="F100" s="75"/>
      <c r="G100" s="76">
        <v>0</v>
      </c>
      <c r="H100" s="52">
        <v>350</v>
      </c>
      <c r="I100" s="76">
        <v>350</v>
      </c>
      <c r="J100" s="52"/>
      <c r="K100" s="76">
        <v>350</v>
      </c>
      <c r="L100" s="52"/>
      <c r="M100" s="76">
        <v>350</v>
      </c>
      <c r="N100" s="52"/>
      <c r="O100" s="76">
        <v>350</v>
      </c>
      <c r="P100" s="52"/>
      <c r="Q100" s="76">
        <v>350</v>
      </c>
      <c r="R100" s="52"/>
      <c r="S100" s="76">
        <v>350</v>
      </c>
      <c r="T100" s="52"/>
      <c r="U100" s="76">
        <v>350</v>
      </c>
      <c r="V100" s="52"/>
      <c r="W100" s="76">
        <v>350</v>
      </c>
      <c r="X100" s="52"/>
      <c r="Y100" s="76">
        <v>350</v>
      </c>
      <c r="Z100" s="52"/>
      <c r="AA100" s="76">
        <v>350</v>
      </c>
      <c r="AB100" s="52"/>
      <c r="AC100" s="76">
        <v>350</v>
      </c>
      <c r="AD100" s="52"/>
      <c r="AE100" s="76">
        <v>350</v>
      </c>
    </row>
    <row r="101" spans="1:31" ht="27" customHeight="1">
      <c r="A101" s="78"/>
      <c r="B101" s="68"/>
      <c r="C101" s="144">
        <v>6351</v>
      </c>
      <c r="D101" s="214" t="s">
        <v>114</v>
      </c>
      <c r="E101" s="217" t="s">
        <v>115</v>
      </c>
      <c r="F101" s="79"/>
      <c r="G101" s="80">
        <v>0</v>
      </c>
      <c r="H101" s="54"/>
      <c r="I101" s="80">
        <v>0</v>
      </c>
      <c r="J101" s="54"/>
      <c r="K101" s="80">
        <v>0</v>
      </c>
      <c r="L101" s="54"/>
      <c r="M101" s="80">
        <v>0</v>
      </c>
      <c r="N101" s="54"/>
      <c r="O101" s="80">
        <v>0</v>
      </c>
      <c r="P101" s="54"/>
      <c r="Q101" s="80">
        <v>0</v>
      </c>
      <c r="R101" s="54"/>
      <c r="S101" s="80">
        <v>0</v>
      </c>
      <c r="T101" s="54"/>
      <c r="U101" s="80">
        <v>0</v>
      </c>
      <c r="V101" s="54"/>
      <c r="W101" s="80">
        <v>0</v>
      </c>
      <c r="X101" s="54"/>
      <c r="Y101" s="80">
        <v>0</v>
      </c>
      <c r="Z101" s="54">
        <v>100</v>
      </c>
      <c r="AA101" s="80">
        <v>100</v>
      </c>
      <c r="AB101" s="54"/>
      <c r="AC101" s="80">
        <v>100</v>
      </c>
      <c r="AD101" s="54"/>
      <c r="AE101" s="80">
        <v>100</v>
      </c>
    </row>
    <row r="102" spans="1:31" ht="27" customHeight="1">
      <c r="A102" s="85"/>
      <c r="B102" s="86"/>
      <c r="C102" s="147">
        <v>6121</v>
      </c>
      <c r="D102" s="215" t="s">
        <v>86</v>
      </c>
      <c r="E102" s="216" t="s">
        <v>88</v>
      </c>
      <c r="F102" s="89"/>
      <c r="G102" s="238"/>
      <c r="H102" s="52"/>
      <c r="I102" s="238"/>
      <c r="J102" s="52"/>
      <c r="K102" s="238"/>
      <c r="L102" s="52">
        <v>180</v>
      </c>
      <c r="M102" s="238">
        <v>180</v>
      </c>
      <c r="N102" s="52"/>
      <c r="O102" s="238">
        <v>180</v>
      </c>
      <c r="P102" s="52"/>
      <c r="Q102" s="238">
        <v>180</v>
      </c>
      <c r="R102" s="52"/>
      <c r="S102" s="238">
        <v>180</v>
      </c>
      <c r="T102" s="52"/>
      <c r="U102" s="238">
        <v>180</v>
      </c>
      <c r="V102" s="52"/>
      <c r="W102" s="238">
        <v>180</v>
      </c>
      <c r="X102" s="52"/>
      <c r="Y102" s="238">
        <v>180</v>
      </c>
      <c r="Z102" s="52"/>
      <c r="AA102" s="238">
        <v>180</v>
      </c>
      <c r="AB102" s="52">
        <v>1873.1</v>
      </c>
      <c r="AC102" s="238">
        <v>2053.1</v>
      </c>
      <c r="AD102" s="52"/>
      <c r="AE102" s="238">
        <v>2053.1</v>
      </c>
    </row>
    <row r="103" spans="1:31" ht="14.25" customHeight="1">
      <c r="A103" s="78"/>
      <c r="B103" s="74"/>
      <c r="C103" s="96">
        <v>6351</v>
      </c>
      <c r="D103" s="30"/>
      <c r="E103" s="35" t="s">
        <v>13</v>
      </c>
      <c r="F103" s="77"/>
      <c r="G103" s="108">
        <v>0</v>
      </c>
      <c r="H103" s="161">
        <v>1668.8</v>
      </c>
      <c r="I103" s="108">
        <v>1668.8</v>
      </c>
      <c r="J103" s="161"/>
      <c r="K103" s="108">
        <v>1668.8</v>
      </c>
      <c r="L103" s="161">
        <v>-300</v>
      </c>
      <c r="M103" s="108">
        <v>1368.8</v>
      </c>
      <c r="N103" s="161"/>
      <c r="O103" s="108">
        <v>1368.8</v>
      </c>
      <c r="P103" s="161"/>
      <c r="Q103" s="108">
        <v>1368.8</v>
      </c>
      <c r="R103" s="161"/>
      <c r="S103" s="108">
        <v>1368.8</v>
      </c>
      <c r="T103" s="161"/>
      <c r="U103" s="108">
        <v>1368.8</v>
      </c>
      <c r="V103" s="161"/>
      <c r="W103" s="108">
        <v>1368.8</v>
      </c>
      <c r="X103" s="161"/>
      <c r="Y103" s="108">
        <v>1368.8</v>
      </c>
      <c r="Z103" s="161"/>
      <c r="AA103" s="108">
        <v>1368.8</v>
      </c>
      <c r="AB103" s="161">
        <v>-906.8</v>
      </c>
      <c r="AC103" s="108">
        <v>462</v>
      </c>
      <c r="AD103" s="161"/>
      <c r="AE103" s="108">
        <v>462</v>
      </c>
    </row>
    <row r="104" spans="1:31" ht="14.25" customHeight="1">
      <c r="A104" s="73"/>
      <c r="B104" s="74"/>
      <c r="C104" s="239">
        <v>6121</v>
      </c>
      <c r="D104" s="33"/>
      <c r="E104" s="32" t="s">
        <v>90</v>
      </c>
      <c r="F104" s="77"/>
      <c r="G104" s="240"/>
      <c r="H104" s="157"/>
      <c r="I104" s="240"/>
      <c r="J104" s="157"/>
      <c r="K104" s="240"/>
      <c r="L104" s="157">
        <v>180</v>
      </c>
      <c r="M104" s="240">
        <v>180</v>
      </c>
      <c r="N104" s="157"/>
      <c r="O104" s="240">
        <v>180</v>
      </c>
      <c r="P104" s="157"/>
      <c r="Q104" s="240">
        <v>180</v>
      </c>
      <c r="R104" s="157"/>
      <c r="S104" s="240">
        <v>180</v>
      </c>
      <c r="T104" s="157"/>
      <c r="U104" s="240">
        <v>180</v>
      </c>
      <c r="V104" s="157"/>
      <c r="W104" s="240">
        <v>180</v>
      </c>
      <c r="X104" s="157"/>
      <c r="Y104" s="240">
        <v>180</v>
      </c>
      <c r="Z104" s="157"/>
      <c r="AA104" s="240">
        <v>180</v>
      </c>
      <c r="AB104" s="157">
        <v>1873.1</v>
      </c>
      <c r="AC104" s="240">
        <v>2053.1</v>
      </c>
      <c r="AD104" s="157"/>
      <c r="AE104" s="240">
        <v>2053.1</v>
      </c>
    </row>
    <row r="105" spans="1:31" ht="14.25" customHeight="1" thickBot="1">
      <c r="A105" s="81"/>
      <c r="B105" s="82"/>
      <c r="C105" s="83">
        <v>5331</v>
      </c>
      <c r="D105" s="31"/>
      <c r="E105" s="31" t="s">
        <v>19</v>
      </c>
      <c r="F105" s="84"/>
      <c r="G105" s="140">
        <v>0</v>
      </c>
      <c r="H105" s="159"/>
      <c r="I105" s="140">
        <v>0</v>
      </c>
      <c r="J105" s="159"/>
      <c r="K105" s="140">
        <v>0</v>
      </c>
      <c r="L105" s="159"/>
      <c r="M105" s="140">
        <v>0</v>
      </c>
      <c r="N105" s="53"/>
      <c r="O105" s="140">
        <v>0</v>
      </c>
      <c r="P105" s="53"/>
      <c r="Q105" s="140">
        <v>0</v>
      </c>
      <c r="R105" s="53"/>
      <c r="S105" s="140">
        <v>0</v>
      </c>
      <c r="T105" s="53"/>
      <c r="U105" s="140">
        <v>0</v>
      </c>
      <c r="V105" s="53"/>
      <c r="W105" s="140">
        <v>0</v>
      </c>
      <c r="X105" s="53"/>
      <c r="Y105" s="140">
        <v>0</v>
      </c>
      <c r="Z105" s="53"/>
      <c r="AA105" s="140">
        <v>0</v>
      </c>
      <c r="AB105" s="53"/>
      <c r="AC105" s="140">
        <v>0</v>
      </c>
      <c r="AD105" s="53"/>
      <c r="AE105" s="140">
        <v>0</v>
      </c>
    </row>
    <row r="106" spans="1:31" ht="14.25" customHeight="1">
      <c r="A106" s="85"/>
      <c r="B106" s="86"/>
      <c r="C106" s="87"/>
      <c r="D106" s="34"/>
      <c r="E106" s="122" t="s">
        <v>122</v>
      </c>
      <c r="F106" s="89"/>
      <c r="G106" s="134">
        <v>0</v>
      </c>
      <c r="H106" s="57">
        <v>0</v>
      </c>
      <c r="I106" s="134">
        <v>0</v>
      </c>
      <c r="J106" s="57">
        <v>0</v>
      </c>
      <c r="K106" s="134">
        <v>0</v>
      </c>
      <c r="L106" s="57">
        <v>0</v>
      </c>
      <c r="M106" s="134">
        <v>0</v>
      </c>
      <c r="N106" s="57"/>
      <c r="O106" s="134">
        <v>0</v>
      </c>
      <c r="P106" s="57"/>
      <c r="Q106" s="134">
        <v>0</v>
      </c>
      <c r="R106" s="57"/>
      <c r="S106" s="134">
        <v>0</v>
      </c>
      <c r="T106" s="57"/>
      <c r="U106" s="134">
        <v>0</v>
      </c>
      <c r="V106" s="57"/>
      <c r="W106" s="134">
        <v>0</v>
      </c>
      <c r="X106" s="57"/>
      <c r="Y106" s="134">
        <v>0</v>
      </c>
      <c r="Z106" s="57"/>
      <c r="AA106" s="134">
        <v>0</v>
      </c>
      <c r="AB106" s="57"/>
      <c r="AC106" s="134">
        <v>0</v>
      </c>
      <c r="AD106" s="57"/>
      <c r="AE106" s="134">
        <v>0</v>
      </c>
    </row>
    <row r="107" spans="1:31" ht="14.25" customHeight="1">
      <c r="A107" s="78"/>
      <c r="B107" s="68"/>
      <c r="C107" s="68">
        <v>6901</v>
      </c>
      <c r="D107" s="35"/>
      <c r="E107" s="50"/>
      <c r="F107" s="79"/>
      <c r="G107" s="80">
        <v>0</v>
      </c>
      <c r="H107" s="54">
        <v>0</v>
      </c>
      <c r="I107" s="80">
        <v>0</v>
      </c>
      <c r="J107" s="54">
        <v>0</v>
      </c>
      <c r="K107" s="80">
        <v>0</v>
      </c>
      <c r="L107" s="54">
        <v>0</v>
      </c>
      <c r="M107" s="80">
        <v>0</v>
      </c>
      <c r="N107" s="54"/>
      <c r="O107" s="80">
        <v>0</v>
      </c>
      <c r="P107" s="54"/>
      <c r="Q107" s="80">
        <v>0</v>
      </c>
      <c r="R107" s="54"/>
      <c r="S107" s="80">
        <v>0</v>
      </c>
      <c r="T107" s="54"/>
      <c r="U107" s="80">
        <v>0</v>
      </c>
      <c r="V107" s="54"/>
      <c r="W107" s="80">
        <v>0</v>
      </c>
      <c r="X107" s="54"/>
      <c r="Y107" s="80">
        <v>0</v>
      </c>
      <c r="Z107" s="54"/>
      <c r="AA107" s="80">
        <v>0</v>
      </c>
      <c r="AB107" s="54"/>
      <c r="AC107" s="80">
        <v>0</v>
      </c>
      <c r="AD107" s="54"/>
      <c r="AE107" s="80">
        <v>0</v>
      </c>
    </row>
    <row r="108" spans="1:31" ht="14.25" customHeight="1" thickBot="1">
      <c r="A108" s="85"/>
      <c r="B108" s="86"/>
      <c r="C108" s="117">
        <v>6901</v>
      </c>
      <c r="D108" s="34"/>
      <c r="E108" s="121" t="s">
        <v>20</v>
      </c>
      <c r="F108" s="89"/>
      <c r="G108" s="120">
        <v>0</v>
      </c>
      <c r="H108" s="119">
        <v>0</v>
      </c>
      <c r="I108" s="120">
        <v>0</v>
      </c>
      <c r="J108" s="119">
        <v>0</v>
      </c>
      <c r="K108" s="120">
        <v>0</v>
      </c>
      <c r="L108" s="119">
        <v>0</v>
      </c>
      <c r="M108" s="120">
        <v>0</v>
      </c>
      <c r="N108" s="125"/>
      <c r="O108" s="120">
        <v>0</v>
      </c>
      <c r="P108" s="125"/>
      <c r="Q108" s="120">
        <v>0</v>
      </c>
      <c r="R108" s="125"/>
      <c r="S108" s="120">
        <v>0</v>
      </c>
      <c r="T108" s="125"/>
      <c r="U108" s="120">
        <v>0</v>
      </c>
      <c r="V108" s="125"/>
      <c r="W108" s="120">
        <v>0</v>
      </c>
      <c r="X108" s="125"/>
      <c r="Y108" s="120">
        <v>0</v>
      </c>
      <c r="Z108" s="125"/>
      <c r="AA108" s="120">
        <v>0</v>
      </c>
      <c r="AB108" s="125"/>
      <c r="AC108" s="120">
        <v>0</v>
      </c>
      <c r="AD108" s="125"/>
      <c r="AE108" s="120">
        <v>0</v>
      </c>
    </row>
    <row r="109" spans="1:31" ht="16.5" thickBot="1">
      <c r="A109" s="104"/>
      <c r="B109" s="105"/>
      <c r="C109" s="105"/>
      <c r="D109" s="106"/>
      <c r="E109" s="107"/>
      <c r="F109" s="111">
        <f>SUM(F92+F57+F45)</f>
        <v>53599</v>
      </c>
      <c r="G109" s="111">
        <f>G108+G105+G103+G97+G96+G91+G90+G85+G84+G80+G79+G70+G69+G62+G60+G56+G55+G48+G47+G44+G43+G38+G36+G35</f>
        <v>69031</v>
      </c>
      <c r="H109" s="211">
        <f>H103+H97+H96+H91+H90+H84+H79+H69+H55+H43+H38+H35</f>
        <v>71853.09999999999</v>
      </c>
      <c r="I109" s="225">
        <f>I108+I105+I103+I97+I96+I91+I90+I85+I84+I80+I79+I70+I69+I62+I60+I56+I55+I48+I47+I44+I43+I38+I36+I35</f>
        <v>140884.1</v>
      </c>
      <c r="J109" s="211">
        <f>J103+J97+J96+J91+J90+J84+J79+J69+J55+J43+J38+J35</f>
        <v>0</v>
      </c>
      <c r="K109" s="225">
        <f>K108+K105+K103+K97+K96+K91+K90+K85+K84+K80+K79+K70+K69+K62+K60+K56+K55+K48+K47+K44+K43+K38+K36+K35</f>
        <v>140884.1</v>
      </c>
      <c r="L109" s="211">
        <f>SUM(L104+L103+L43)</f>
        <v>0</v>
      </c>
      <c r="M109" s="225">
        <f>M108+M105+M104+M103+M97+M96+M91+M90+M85+M84+M80+M79+M70+M69+M62+M60+M56+M55+M48+M47+M44+M43+M38+M36+M35</f>
        <v>140884.1</v>
      </c>
      <c r="N109" s="211">
        <f>SUM(N79+N78+N77)</f>
        <v>0</v>
      </c>
      <c r="O109" s="225">
        <f>SUM(O108+O105+O104+O103+O97+O96+O91+O90+O85+O84+O80+O79+O78+O77+O70+O69+O62+O60+O56+O55+O48+O47+O44+O43+O38+O37+O36+O35)</f>
        <v>140884.1</v>
      </c>
      <c r="P109" s="211">
        <f>SUM(P60+P62)</f>
        <v>0</v>
      </c>
      <c r="Q109" s="225">
        <f>SUM(Q108+Q105+Q104+Q103+Q97+Q96+Q91+Q90+Q85+Q84+Q80+Q79+Q78+Q77+Q70+Q69+Q62+Q60+Q56+Q55+Q48+Q47+Q44+Q43+Q38+Q37+Q36+Q35)</f>
        <v>140884.1</v>
      </c>
      <c r="R109" s="211">
        <f>SUM(R68+R69)</f>
        <v>0</v>
      </c>
      <c r="S109" s="225">
        <f>SUM(S108+S105+S104+S103+S97+S96+S91+S90+S85+S84+S80+S79+S78+S77+S70+S69+S68+S62+S60+S56+S55+S48+S47+S44+S43+S38+S37+S36+S35)</f>
        <v>140884.1</v>
      </c>
      <c r="T109" s="211">
        <f>SUM(T37+T68)</f>
        <v>0</v>
      </c>
      <c r="U109" s="225">
        <f>SUM(U108+U105+U104+U103+U97+U96+U91+U90+U85+U84+U80+U79+U78+U77+U70+U69+U68+U62+U60+U56+U55+U48+U47+U44+U43+U38+U37+U36+U35)</f>
        <v>140884.1</v>
      </c>
      <c r="V109" s="211">
        <f>SUM(V37+V68)</f>
        <v>0</v>
      </c>
      <c r="W109" s="225">
        <f>SUM(W108+W105+W104+W103+W97+W96+W91+W90+W85+W84+W80+W79+W78+W77+W70+W69+W68+W62+W60+W56+W55+W48+W47+W44+W43+W38+W37+W36+W35)</f>
        <v>140884.1</v>
      </c>
      <c r="X109" s="211">
        <f>SUM(X37+X68)</f>
        <v>0</v>
      </c>
      <c r="Y109" s="225">
        <f>SUM(Y108+Y105+Y104+Y103+Y97+Y96+Y91+Y90+Y85+Y84+Y80+Y79+Y78+Y77+Y70+Y69+Y68+Y62+Y60+Y56+Y55+Y48+Y47+Y44+Y43+Y38+Y37+Y36+Y35)</f>
        <v>140884.1</v>
      </c>
      <c r="Z109" s="211">
        <f>SUM(Z37+Z68)</f>
        <v>0</v>
      </c>
      <c r="AA109" s="225">
        <f>SUM(AA108+AA105+AA104+AA103+AA97+AA96+AA91+AA90+AA85+AA84+AA80+AA79+AA78+AA77+AA70+AA69+AA68+AA62+AA60+AA56+AA55+AA48+AA47+AA44+AA43+AA38+AA37+AA36+AA35)</f>
        <v>140884.1</v>
      </c>
      <c r="AB109" s="211">
        <f>SUM(AB37+AB68)</f>
        <v>0</v>
      </c>
      <c r="AC109" s="225">
        <f>SUM(AC108+AC105+AC104+AC103+AC97+AC96+AC91+AC90+AC85+AC84+AC80+AC79+AC78+AC77+AC70+AC69+AC68+AC62+AC60+AC56+AC55+AC52+AC51+AC48+AC47+AC44+AC43+AC38+AC37+AC36+AC35)</f>
        <v>140884.1</v>
      </c>
      <c r="AD109" s="211">
        <v>525</v>
      </c>
      <c r="AE109" s="225">
        <f>SUM(AE108+AE105+AE104+AE103+AE97+AE96+AE91+AE90+AE85+AE84+AE80+AE79+AE78+AE77+AE70+AE69+AE68+AE62+AE60+AE56+AE55+AE52+AE51+AE48+AE47+AE44+AE43+AE38+AE37+AE36+AE35)</f>
        <v>141409.1</v>
      </c>
    </row>
    <row r="110" spans="1:31" ht="12.75">
      <c r="A110" s="40"/>
      <c r="B110" s="41"/>
      <c r="C110" s="41"/>
      <c r="D110" s="41"/>
      <c r="E110" s="41"/>
      <c r="F110" s="41"/>
      <c r="G110" s="58"/>
      <c r="H110" s="59"/>
      <c r="I110" s="58"/>
      <c r="J110" s="60"/>
      <c r="K110" s="58"/>
      <c r="L110" s="60"/>
      <c r="M110" s="58"/>
      <c r="N110" s="61"/>
      <c r="O110" s="58"/>
      <c r="P110" s="61"/>
      <c r="Q110" s="58"/>
      <c r="R110" s="61"/>
      <c r="S110" s="58"/>
      <c r="T110" s="61"/>
      <c r="U110" s="58"/>
      <c r="V110" s="61"/>
      <c r="W110" s="58"/>
      <c r="X110" s="61"/>
      <c r="Y110" s="58"/>
      <c r="Z110" s="61"/>
      <c r="AA110" s="58"/>
      <c r="AB110" s="61"/>
      <c r="AC110" s="58"/>
      <c r="AD110" s="61"/>
      <c r="AE110" s="58"/>
    </row>
    <row r="111" spans="1:31" ht="12.75">
      <c r="A111" s="40"/>
      <c r="B111" s="41"/>
      <c r="C111" s="41"/>
      <c r="D111" s="41"/>
      <c r="E111" s="41"/>
      <c r="F111" s="41"/>
      <c r="G111" s="58"/>
      <c r="H111" s="59"/>
      <c r="I111" s="58"/>
      <c r="J111" s="62"/>
      <c r="K111" s="63"/>
      <c r="L111" s="62"/>
      <c r="M111" s="63"/>
      <c r="N111" s="61"/>
      <c r="O111" s="63"/>
      <c r="P111" s="61"/>
      <c r="Q111" s="63"/>
      <c r="R111" s="61"/>
      <c r="S111" s="63"/>
      <c r="T111" s="61"/>
      <c r="U111" s="63"/>
      <c r="V111" s="61"/>
      <c r="W111" s="63"/>
      <c r="X111" s="61"/>
      <c r="Y111" s="63"/>
      <c r="Z111" s="61"/>
      <c r="AA111" s="63"/>
      <c r="AB111" s="61"/>
      <c r="AC111" s="63"/>
      <c r="AD111" s="61"/>
      <c r="AE111" s="63"/>
    </row>
    <row r="112" spans="1:31" s="6" customFormat="1" ht="18" customHeight="1" thickBot="1">
      <c r="A112" s="42" t="s">
        <v>8</v>
      </c>
      <c r="B112" s="42"/>
      <c r="C112" s="42"/>
      <c r="D112" s="42"/>
      <c r="E112" s="42"/>
      <c r="F112" s="42"/>
      <c r="G112" s="64"/>
      <c r="H112" s="61"/>
      <c r="I112" s="61"/>
      <c r="J112" s="65"/>
      <c r="K112" s="65"/>
      <c r="L112" s="65"/>
      <c r="M112" s="65"/>
      <c r="N112" s="64"/>
      <c r="O112" s="65"/>
      <c r="P112" s="64"/>
      <c r="Q112" s="65"/>
      <c r="R112" s="64"/>
      <c r="S112" s="65"/>
      <c r="T112" s="64"/>
      <c r="U112" s="65"/>
      <c r="V112" s="64"/>
      <c r="W112" s="65"/>
      <c r="X112" s="64"/>
      <c r="Y112" s="65"/>
      <c r="Z112" s="64"/>
      <c r="AA112" s="65"/>
      <c r="AB112" s="64"/>
      <c r="AC112" s="65"/>
      <c r="AD112" s="64"/>
      <c r="AE112" s="65"/>
    </row>
    <row r="113" spans="1:31" s="10" customFormat="1" ht="16.5" thickBot="1">
      <c r="A113" s="43" t="s">
        <v>9</v>
      </c>
      <c r="B113" s="39"/>
      <c r="C113" s="39"/>
      <c r="D113" s="175"/>
      <c r="E113" s="44"/>
      <c r="F113" s="45"/>
      <c r="G113" s="9" t="s">
        <v>10</v>
      </c>
      <c r="H113" s="227" t="s">
        <v>51</v>
      </c>
      <c r="I113" s="9" t="s">
        <v>52</v>
      </c>
      <c r="J113" s="12" t="s">
        <v>51</v>
      </c>
      <c r="K113" s="9" t="s">
        <v>52</v>
      </c>
      <c r="L113" s="12" t="s">
        <v>51</v>
      </c>
      <c r="M113" s="9" t="s">
        <v>52</v>
      </c>
      <c r="N113" s="8"/>
      <c r="O113" s="9" t="s">
        <v>52</v>
      </c>
      <c r="P113" s="8"/>
      <c r="Q113" s="9" t="s">
        <v>52</v>
      </c>
      <c r="R113" s="8"/>
      <c r="S113" s="9" t="s">
        <v>52</v>
      </c>
      <c r="T113" s="8"/>
      <c r="U113" s="9" t="s">
        <v>52</v>
      </c>
      <c r="V113" s="8"/>
      <c r="W113" s="9" t="s">
        <v>52</v>
      </c>
      <c r="X113" s="8"/>
      <c r="Y113" s="9" t="s">
        <v>52</v>
      </c>
      <c r="Z113" s="8"/>
      <c r="AA113" s="9" t="s">
        <v>52</v>
      </c>
      <c r="AB113" s="8"/>
      <c r="AC113" s="9" t="s">
        <v>52</v>
      </c>
      <c r="AD113" s="8"/>
      <c r="AE113" s="9" t="s">
        <v>52</v>
      </c>
    </row>
    <row r="114" spans="1:31" s="10" customFormat="1" ht="15">
      <c r="A114" s="218" t="s">
        <v>34</v>
      </c>
      <c r="B114" s="46"/>
      <c r="C114" s="172">
        <v>6121</v>
      </c>
      <c r="D114" s="176"/>
      <c r="E114" s="47" t="s">
        <v>82</v>
      </c>
      <c r="F114" s="182"/>
      <c r="G114" s="179">
        <f>G35+G43</f>
        <v>8125</v>
      </c>
      <c r="H114" s="228">
        <f>H35+H43</f>
        <v>19067.4</v>
      </c>
      <c r="I114" s="179">
        <f>I35+I43</f>
        <v>27192.4</v>
      </c>
      <c r="J114" s="56">
        <v>0</v>
      </c>
      <c r="K114" s="235">
        <f>K35+K43</f>
        <v>27192.4</v>
      </c>
      <c r="L114" s="56">
        <v>300</v>
      </c>
      <c r="M114" s="235">
        <f>M35+M43+M104</f>
        <v>27492.4</v>
      </c>
      <c r="N114" s="56">
        <v>881</v>
      </c>
      <c r="O114" s="235">
        <f>O35+O43+O104+O77</f>
        <v>28373.4</v>
      </c>
      <c r="P114" s="56">
        <v>38000</v>
      </c>
      <c r="Q114" s="235">
        <f>Q35+Q43+Q62+Q104+Q77</f>
        <v>66373.4</v>
      </c>
      <c r="R114" s="56">
        <v>8468</v>
      </c>
      <c r="S114" s="235">
        <f>S35+S43+S62+S104+S77+S68</f>
        <v>74841.4</v>
      </c>
      <c r="T114" s="56">
        <v>-2000</v>
      </c>
      <c r="U114" s="235">
        <f>U35+U43+U62+U104+U77+U68</f>
        <v>72841.4</v>
      </c>
      <c r="V114" s="56">
        <v>1212.7</v>
      </c>
      <c r="W114" s="235">
        <f>W35+W43+W62+W104+W77+W68</f>
        <v>74054.1</v>
      </c>
      <c r="X114" s="56"/>
      <c r="Y114" s="235">
        <f>Y35+Y43+Y62+Y104+Y77+Y68</f>
        <v>74054.1</v>
      </c>
      <c r="Z114" s="56">
        <v>-202.7</v>
      </c>
      <c r="AA114" s="235">
        <f>AA35+AA43+AA62+AA104+AA77+AA68</f>
        <v>73851.4</v>
      </c>
      <c r="AB114" s="56">
        <v>1873.1</v>
      </c>
      <c r="AC114" s="235">
        <f>AC35+AC43+AC62+AC104+AC77+AC68</f>
        <v>75724.5</v>
      </c>
      <c r="AD114" s="56">
        <v>1335</v>
      </c>
      <c r="AE114" s="235">
        <f>AE35+AE43+AE62+AE104+AE77+AE68</f>
        <v>77059.5</v>
      </c>
    </row>
    <row r="115" spans="1:31" s="10" customFormat="1" ht="15">
      <c r="A115" s="218" t="s">
        <v>34</v>
      </c>
      <c r="B115" s="49"/>
      <c r="C115" s="173">
        <v>5137</v>
      </c>
      <c r="D115" s="177"/>
      <c r="E115" s="50" t="s">
        <v>83</v>
      </c>
      <c r="F115" s="183"/>
      <c r="G115" s="180">
        <f>G36+G44</f>
        <v>6314</v>
      </c>
      <c r="H115" s="229">
        <v>0</v>
      </c>
      <c r="I115" s="180">
        <f>I36+I44</f>
        <v>6314</v>
      </c>
      <c r="J115" s="54">
        <v>0</v>
      </c>
      <c r="K115" s="206">
        <f>K36+K44</f>
        <v>6314</v>
      </c>
      <c r="L115" s="54">
        <v>0</v>
      </c>
      <c r="M115" s="206">
        <f>M36+M44</f>
        <v>6314</v>
      </c>
      <c r="N115" s="54">
        <v>119</v>
      </c>
      <c r="O115" s="206">
        <f>O36+O44+O78</f>
        <v>6433</v>
      </c>
      <c r="P115" s="54"/>
      <c r="Q115" s="206">
        <f>Q36+Q44+Q78</f>
        <v>6433</v>
      </c>
      <c r="R115" s="54"/>
      <c r="S115" s="206">
        <f>S36+S44+S78</f>
        <v>6433</v>
      </c>
      <c r="T115" s="54"/>
      <c r="U115" s="206">
        <f>U36+U44+U78</f>
        <v>6433</v>
      </c>
      <c r="V115" s="54">
        <v>-1212.7</v>
      </c>
      <c r="W115" s="206">
        <f>W36+W44+W78</f>
        <v>5220.3</v>
      </c>
      <c r="X115" s="54"/>
      <c r="Y115" s="206">
        <f>Y36+Y44+Y78</f>
        <v>5220.3</v>
      </c>
      <c r="Z115" s="54">
        <v>202.7</v>
      </c>
      <c r="AA115" s="206">
        <f>AA36+AA44+AA78</f>
        <v>5423</v>
      </c>
      <c r="AB115" s="54"/>
      <c r="AC115" s="206">
        <f>AC36+AC44+AC78</f>
        <v>5423</v>
      </c>
      <c r="AD115" s="54"/>
      <c r="AE115" s="206">
        <f>AE36+AE44+AE78</f>
        <v>5423</v>
      </c>
    </row>
    <row r="116" spans="1:31" ht="12.75">
      <c r="A116" s="218" t="s">
        <v>34</v>
      </c>
      <c r="B116" s="219"/>
      <c r="C116" s="220">
        <v>6351</v>
      </c>
      <c r="D116" s="221"/>
      <c r="E116" s="222" t="s">
        <v>17</v>
      </c>
      <c r="F116" s="223"/>
      <c r="G116" s="224">
        <f>G96+G60+G47</f>
        <v>53599</v>
      </c>
      <c r="H116" s="230">
        <f>H103+H96+H90+H84+H79+H69+H55</f>
        <v>44361.6</v>
      </c>
      <c r="I116" s="224">
        <f>I103+I96+I90+I84+I79+I69+I60+I55+I47</f>
        <v>97960.6</v>
      </c>
      <c r="J116" s="52">
        <v>-2677</v>
      </c>
      <c r="K116" s="236">
        <f>K103+K96+K90+K84+K79+K69+K60+K55+K47</f>
        <v>95283.6</v>
      </c>
      <c r="L116" s="52">
        <v>-300</v>
      </c>
      <c r="M116" s="236">
        <f>M103+M96+M90+M84+M79+M69+M60+M55+M47</f>
        <v>94983.6</v>
      </c>
      <c r="N116" s="52">
        <v>-1000</v>
      </c>
      <c r="O116" s="236">
        <f>O103+O96+O90+O84+O79+O69+O60+O55+O47+O37</f>
        <v>93983.6</v>
      </c>
      <c r="P116" s="52">
        <v>-38000</v>
      </c>
      <c r="Q116" s="236">
        <f>Q103+Q96+Q90+Q84+Q79+Q69+Q60+Q55+Q47+Q37</f>
        <v>55983.6</v>
      </c>
      <c r="R116" s="52">
        <v>-8468</v>
      </c>
      <c r="S116" s="236">
        <f>S103+S96+S90+S84+S79+S69+S60+S55+S47+S37</f>
        <v>47515.6</v>
      </c>
      <c r="T116" s="52">
        <v>2000</v>
      </c>
      <c r="U116" s="236">
        <f>U103+U96+U90+U84+U79+U69+U60+U55+U47+U37</f>
        <v>49515.6</v>
      </c>
      <c r="V116" s="52"/>
      <c r="W116" s="236">
        <f>W103+W96+W90+W84+W79+W69+W60+W55+W47+W37</f>
        <v>49515.6</v>
      </c>
      <c r="X116" s="52">
        <v>-1788.5</v>
      </c>
      <c r="Y116" s="236">
        <f>Y103+Y96+Y90+Y84+Y79+Y69+Y60+Y55+Y47+Y37</f>
        <v>47727.1</v>
      </c>
      <c r="Z116" s="52"/>
      <c r="AA116" s="236">
        <f>AA103+AA96+AA90+AA84+AA79+AA69+AA60+AA55+AA47+AA37</f>
        <v>47727.1</v>
      </c>
      <c r="AB116" s="52">
        <v>-938.9</v>
      </c>
      <c r="AC116" s="236">
        <f>AC103+AC96+AC90+AC84+AC79+AC69+AC60+AC55+AC51+AC47+AC37</f>
        <v>46788.2</v>
      </c>
      <c r="AD116" s="52">
        <v>-67</v>
      </c>
      <c r="AE116" s="236">
        <f>AE103+AE96+AE90+AE84+AE79+AE69+AE60+AE55+AE51+AE47+AE37</f>
        <v>46721.2</v>
      </c>
    </row>
    <row r="117" spans="1:31" ht="15">
      <c r="A117" s="48" t="s">
        <v>34</v>
      </c>
      <c r="B117" s="49"/>
      <c r="C117" s="173">
        <v>5331</v>
      </c>
      <c r="D117" s="177"/>
      <c r="E117" s="50" t="s">
        <v>18</v>
      </c>
      <c r="F117" s="183"/>
      <c r="G117" s="180">
        <f>G97</f>
        <v>993</v>
      </c>
      <c r="H117" s="229">
        <f>H97+H91</f>
        <v>8124.1</v>
      </c>
      <c r="I117" s="180">
        <f>I97+I91</f>
        <v>9117.1</v>
      </c>
      <c r="J117" s="54">
        <v>2677</v>
      </c>
      <c r="K117" s="206">
        <f>K97+K91</f>
        <v>11794.1</v>
      </c>
      <c r="L117" s="54">
        <v>0</v>
      </c>
      <c r="M117" s="206">
        <f>M97+M91</f>
        <v>11794.1</v>
      </c>
      <c r="N117" s="66"/>
      <c r="O117" s="206">
        <f>O97+O91</f>
        <v>11794.1</v>
      </c>
      <c r="P117" s="66"/>
      <c r="Q117" s="206">
        <f>Q97+Q91</f>
        <v>11794.1</v>
      </c>
      <c r="R117" s="66"/>
      <c r="S117" s="206">
        <f>S97+S91</f>
        <v>11794.1</v>
      </c>
      <c r="T117" s="66"/>
      <c r="U117" s="206">
        <f>U97+U91</f>
        <v>11794.1</v>
      </c>
      <c r="V117" s="66"/>
      <c r="W117" s="206">
        <f>W97+W91</f>
        <v>11794.1</v>
      </c>
      <c r="X117" s="52">
        <v>1788.5</v>
      </c>
      <c r="Y117" s="206">
        <f>Y97+Y91+Y80</f>
        <v>13582.6</v>
      </c>
      <c r="Z117" s="66"/>
      <c r="AA117" s="206">
        <f>AA97+AA91+AA80</f>
        <v>13582.6</v>
      </c>
      <c r="AB117" s="52">
        <v>-934.2</v>
      </c>
      <c r="AC117" s="206">
        <f>AC97+AC91+AC80</f>
        <v>12648.4</v>
      </c>
      <c r="AD117" s="52">
        <v>-743</v>
      </c>
      <c r="AE117" s="206">
        <f>AE97+AE91+AE80</f>
        <v>11905.4</v>
      </c>
    </row>
    <row r="118" spans="1:31" ht="15">
      <c r="A118" s="126" t="s">
        <v>34</v>
      </c>
      <c r="B118" s="49"/>
      <c r="C118" s="173">
        <v>6130</v>
      </c>
      <c r="D118" s="177"/>
      <c r="E118" s="50" t="s">
        <v>49</v>
      </c>
      <c r="F118" s="183"/>
      <c r="G118" s="180">
        <f>G38</f>
        <v>0</v>
      </c>
      <c r="H118" s="229">
        <f>H38</f>
        <v>300</v>
      </c>
      <c r="I118" s="180">
        <f>I38</f>
        <v>300</v>
      </c>
      <c r="J118" s="54">
        <v>0</v>
      </c>
      <c r="K118" s="206">
        <f>K38</f>
        <v>300</v>
      </c>
      <c r="L118" s="54">
        <v>0</v>
      </c>
      <c r="M118" s="206">
        <f>M38</f>
        <v>300</v>
      </c>
      <c r="N118" s="66"/>
      <c r="O118" s="206">
        <f>O38</f>
        <v>300</v>
      </c>
      <c r="P118" s="66"/>
      <c r="Q118" s="206">
        <f>Q38</f>
        <v>300</v>
      </c>
      <c r="R118" s="66"/>
      <c r="S118" s="206">
        <f>S38</f>
        <v>300</v>
      </c>
      <c r="T118" s="66"/>
      <c r="U118" s="206">
        <f>U38</f>
        <v>300</v>
      </c>
      <c r="V118" s="66"/>
      <c r="W118" s="206">
        <f>W38</f>
        <v>300</v>
      </c>
      <c r="X118" s="66"/>
      <c r="Y118" s="206">
        <f>Y38</f>
        <v>300</v>
      </c>
      <c r="Z118" s="66"/>
      <c r="AA118" s="206">
        <f>AA38</f>
        <v>300</v>
      </c>
      <c r="AB118" s="66"/>
      <c r="AC118" s="206">
        <f>AC38</f>
        <v>300</v>
      </c>
      <c r="AD118" s="66"/>
      <c r="AE118" s="206">
        <f>AE38</f>
        <v>300</v>
      </c>
    </row>
    <row r="119" spans="1:31" ht="15.75" thickBot="1">
      <c r="A119" s="126" t="s">
        <v>34</v>
      </c>
      <c r="B119" s="41"/>
      <c r="C119" s="200">
        <v>6901</v>
      </c>
      <c r="D119" s="201"/>
      <c r="E119" s="202" t="s">
        <v>20</v>
      </c>
      <c r="F119" s="203"/>
      <c r="G119" s="204">
        <f>G108</f>
        <v>0</v>
      </c>
      <c r="H119" s="231">
        <v>0</v>
      </c>
      <c r="I119" s="232">
        <f>I108</f>
        <v>0</v>
      </c>
      <c r="J119" s="119">
        <v>0</v>
      </c>
      <c r="K119" s="237">
        <v>0</v>
      </c>
      <c r="L119" s="119">
        <v>0</v>
      </c>
      <c r="M119" s="237">
        <v>0</v>
      </c>
      <c r="N119" s="112"/>
      <c r="O119" s="237">
        <v>0</v>
      </c>
      <c r="P119" s="112"/>
      <c r="Q119" s="237">
        <v>0</v>
      </c>
      <c r="R119" s="112"/>
      <c r="S119" s="237">
        <v>0</v>
      </c>
      <c r="T119" s="112"/>
      <c r="U119" s="237">
        <v>0</v>
      </c>
      <c r="V119" s="112"/>
      <c r="W119" s="237">
        <v>0</v>
      </c>
      <c r="X119" s="112"/>
      <c r="Y119" s="237">
        <v>0</v>
      </c>
      <c r="Z119" s="112"/>
      <c r="AA119" s="237">
        <v>0</v>
      </c>
      <c r="AB119" s="112"/>
      <c r="AC119" s="237">
        <v>0</v>
      </c>
      <c r="AD119" s="112"/>
      <c r="AE119" s="237">
        <v>0</v>
      </c>
    </row>
    <row r="120" spans="1:31" ht="15.75" thickBot="1">
      <c r="A120" s="127"/>
      <c r="B120" s="128"/>
      <c r="C120" s="174"/>
      <c r="D120" s="178"/>
      <c r="E120" s="129" t="s">
        <v>15</v>
      </c>
      <c r="F120" s="174"/>
      <c r="G120" s="181">
        <f aca="true" t="shared" si="0" ref="G120:M120">SUM(G114:G119)</f>
        <v>69031</v>
      </c>
      <c r="H120" s="226">
        <f t="shared" si="0"/>
        <v>71853.1</v>
      </c>
      <c r="I120" s="191">
        <f t="shared" si="0"/>
        <v>140884.1</v>
      </c>
      <c r="J120" s="190">
        <f t="shared" si="0"/>
        <v>0</v>
      </c>
      <c r="K120" s="191">
        <f t="shared" si="0"/>
        <v>140884.1</v>
      </c>
      <c r="L120" s="190">
        <f t="shared" si="0"/>
        <v>0</v>
      </c>
      <c r="M120" s="191">
        <f t="shared" si="0"/>
        <v>140884.1</v>
      </c>
      <c r="N120" s="190">
        <f aca="true" t="shared" si="1" ref="N120:S120">SUM(N114:N119)</f>
        <v>0</v>
      </c>
      <c r="O120" s="191">
        <f t="shared" si="1"/>
        <v>140884.1</v>
      </c>
      <c r="P120" s="190">
        <f t="shared" si="1"/>
        <v>0</v>
      </c>
      <c r="Q120" s="191">
        <f t="shared" si="1"/>
        <v>140884.1</v>
      </c>
      <c r="R120" s="190">
        <f t="shared" si="1"/>
        <v>0</v>
      </c>
      <c r="S120" s="191">
        <f t="shared" si="1"/>
        <v>140884.1</v>
      </c>
      <c r="T120" s="190">
        <f aca="true" t="shared" si="2" ref="T120:Y120">SUM(T114:T119)</f>
        <v>0</v>
      </c>
      <c r="U120" s="191">
        <f t="shared" si="2"/>
        <v>140884.1</v>
      </c>
      <c r="V120" s="190">
        <f t="shared" si="2"/>
        <v>0</v>
      </c>
      <c r="W120" s="191">
        <f t="shared" si="2"/>
        <v>140884.1</v>
      </c>
      <c r="X120" s="190">
        <f t="shared" si="2"/>
        <v>0</v>
      </c>
      <c r="Y120" s="191">
        <f t="shared" si="2"/>
        <v>140884.1</v>
      </c>
      <c r="Z120" s="190">
        <f aca="true" t="shared" si="3" ref="Z120:AE120">SUM(Z114:Z119)</f>
        <v>0</v>
      </c>
      <c r="AA120" s="191">
        <f t="shared" si="3"/>
        <v>140884.1</v>
      </c>
      <c r="AB120" s="190">
        <f t="shared" si="3"/>
        <v>0</v>
      </c>
      <c r="AC120" s="191">
        <f t="shared" si="3"/>
        <v>140884.1</v>
      </c>
      <c r="AD120" s="190">
        <f t="shared" si="3"/>
        <v>525</v>
      </c>
      <c r="AE120" s="191">
        <f t="shared" si="3"/>
        <v>141409.1</v>
      </c>
    </row>
    <row r="121" spans="1:15" ht="12.75">
      <c r="A121" s="17" t="s">
        <v>46</v>
      </c>
      <c r="B121" s="17"/>
      <c r="C121" s="17" t="s">
        <v>47</v>
      </c>
      <c r="D121" s="17"/>
      <c r="E121" s="17"/>
      <c r="F121" s="42" t="s">
        <v>81</v>
      </c>
      <c r="G121" s="67"/>
      <c r="H121" s="67"/>
      <c r="I121" s="67"/>
      <c r="J121" s="67"/>
      <c r="K121" s="67"/>
      <c r="L121" s="61"/>
      <c r="M121" s="61"/>
      <c r="N121" s="67"/>
      <c r="O121" s="67"/>
    </row>
    <row r="122" spans="1:15" ht="12.75">
      <c r="A122" s="17"/>
      <c r="B122" s="17"/>
      <c r="C122" s="17"/>
      <c r="D122" s="17"/>
      <c r="E122" s="17"/>
      <c r="F122" s="17"/>
      <c r="G122" s="67"/>
      <c r="H122" s="67"/>
      <c r="I122" s="67"/>
      <c r="J122" s="67"/>
      <c r="K122" s="67"/>
      <c r="L122" s="67"/>
      <c r="M122" s="67"/>
      <c r="N122" s="67"/>
      <c r="O122" s="67"/>
    </row>
    <row r="123" spans="1:15" ht="12.75">
      <c r="A123" s="113"/>
      <c r="B123" s="113"/>
      <c r="C123" s="113"/>
      <c r="D123" s="113"/>
      <c r="E123" s="113"/>
      <c r="F123" s="17"/>
      <c r="G123" s="67"/>
      <c r="H123" s="67"/>
      <c r="I123" s="67"/>
      <c r="J123" s="67"/>
      <c r="K123" s="67"/>
      <c r="L123" s="67"/>
      <c r="M123" s="67"/>
      <c r="N123" s="67"/>
      <c r="O123" s="67"/>
    </row>
    <row r="124" spans="1:15" ht="12.75">
      <c r="A124" s="17"/>
      <c r="B124" s="17"/>
      <c r="C124" s="17"/>
      <c r="D124" s="17"/>
      <c r="E124" s="17"/>
      <c r="F124" s="17"/>
      <c r="G124" s="148"/>
      <c r="H124" s="67"/>
      <c r="I124" s="67"/>
      <c r="J124" s="67"/>
      <c r="K124" s="67"/>
      <c r="L124" s="67"/>
      <c r="M124" s="67"/>
      <c r="N124" s="67"/>
      <c r="O124" s="67"/>
    </row>
    <row r="125" spans="1:15" ht="12.75">
      <c r="A125" s="17"/>
      <c r="B125" s="17"/>
      <c r="C125" s="17"/>
      <c r="D125" s="17"/>
      <c r="E125" s="17"/>
      <c r="F125" s="17"/>
      <c r="G125" s="67"/>
      <c r="H125" s="67"/>
      <c r="I125" s="67"/>
      <c r="J125" s="67"/>
      <c r="K125" s="67"/>
      <c r="L125" s="67"/>
      <c r="M125" s="67"/>
      <c r="N125" s="67"/>
      <c r="O125" s="67"/>
    </row>
    <row r="126" spans="1:15" ht="12.75">
      <c r="A126" s="17"/>
      <c r="B126" s="17"/>
      <c r="C126" s="17"/>
      <c r="D126" s="17"/>
      <c r="E126" s="17"/>
      <c r="F126" s="17"/>
      <c r="G126" s="67"/>
      <c r="H126" s="67"/>
      <c r="I126" s="67"/>
      <c r="J126" s="67"/>
      <c r="K126" s="67"/>
      <c r="L126" s="67"/>
      <c r="M126" s="67"/>
      <c r="N126" s="67"/>
      <c r="O126" s="67"/>
    </row>
    <row r="127" spans="1:15" ht="12.75">
      <c r="A127" s="17"/>
      <c r="B127" s="17"/>
      <c r="C127" s="17"/>
      <c r="D127" s="17"/>
      <c r="E127" s="17"/>
      <c r="F127" s="17"/>
      <c r="G127" s="67"/>
      <c r="H127" s="67"/>
      <c r="I127" s="148"/>
      <c r="J127" s="67"/>
      <c r="K127" s="67"/>
      <c r="L127" s="67"/>
      <c r="M127" s="67"/>
      <c r="N127" s="67"/>
      <c r="O127" s="67"/>
    </row>
    <row r="128" spans="1:15" ht="12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</row>
    <row r="129" spans="1:15" ht="12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</row>
    <row r="130" spans="1:15" ht="12.75">
      <c r="A130" s="17"/>
      <c r="B130" s="17"/>
      <c r="C130" s="17"/>
      <c r="D130" s="17"/>
      <c r="E130" s="17"/>
      <c r="F130" s="17"/>
      <c r="G130" s="20"/>
      <c r="H130" s="17"/>
      <c r="I130" s="17"/>
      <c r="J130" s="17"/>
      <c r="K130" s="17"/>
      <c r="L130" s="17"/>
      <c r="M130" s="17"/>
      <c r="N130" s="17"/>
      <c r="O130" s="17"/>
    </row>
    <row r="131" spans="1:15" ht="12.7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</row>
    <row r="132" spans="1:15" ht="12.7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</row>
    <row r="133" spans="1:15" ht="12.7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</row>
    <row r="134" spans="1:15" ht="12.7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</row>
    <row r="135" spans="1:15" ht="12.7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</row>
    <row r="136" spans="1:15" ht="12.7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</row>
    <row r="137" spans="1:15" ht="12.7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</row>
  </sheetData>
  <sheetProtection/>
  <mergeCells count="4">
    <mergeCell ref="H28:K28"/>
    <mergeCell ref="L28:U28"/>
    <mergeCell ref="V28:W28"/>
    <mergeCell ref="X28:AE28"/>
  </mergeCells>
  <printOptions horizontalCentered="1"/>
  <pageMargins left="0.3937007874015748" right="0.3937007874015748" top="0.5905511811023623" bottom="0.5905511811023623" header="0.3937007874015748" footer="0.3937007874015748"/>
  <pageSetup fitToHeight="3" fitToWidth="1" horizontalDpi="300" verticalDpi="300" orientation="landscape" paperSize="9" scale="34" r:id="rId1"/>
  <headerFooter alignWithMargins="0">
    <oddFooter>&amp;R&amp;P z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Karpíšková</dc:creator>
  <cp:keywords/>
  <dc:description/>
  <cp:lastModifiedBy>161</cp:lastModifiedBy>
  <cp:lastPrinted>2010-11-11T06:49:39Z</cp:lastPrinted>
  <dcterms:created xsi:type="dcterms:W3CDTF">2007-01-11T11:12:55Z</dcterms:created>
  <dcterms:modified xsi:type="dcterms:W3CDTF">2010-11-11T08:07:01Z</dcterms:modified>
  <cp:category/>
  <cp:version/>
  <cp:contentType/>
  <cp:contentStatus/>
</cp:coreProperties>
</file>