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60" activeTab="0"/>
  </bookViews>
  <sheets>
    <sheet name="10 Doprava " sheetId="1" r:id="rId1"/>
  </sheets>
  <definedNames/>
  <calcPr fullCalcOnLoad="1"/>
</workbook>
</file>

<file path=xl/sharedStrings.xml><?xml version="1.0" encoding="utf-8"?>
<sst xmlns="http://schemas.openxmlformats.org/spreadsheetml/2006/main" count="208" uniqueCount="141">
  <si>
    <t>Limit celkem od poč. roku:</t>
  </si>
  <si>
    <t>rozděleno ZK/30/2072/2008 z 11.9.2008</t>
  </si>
  <si>
    <t>zůstatek k rozdělení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</si>
  <si>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0"/>
      </rPr>
      <t xml:space="preserve"> kap. 10)</t>
    </r>
  </si>
  <si>
    <t>Limit:</t>
  </si>
  <si>
    <t>schváleno</t>
  </si>
  <si>
    <t>Zastupitelstvo ze dne  ZK/30/2072/2008 z 11.9.2008</t>
  </si>
  <si>
    <t>v tis. na 1 deset. místo</t>
  </si>
  <si>
    <t xml:space="preserve">Změna dle </t>
  </si>
  <si>
    <t xml:space="preserve">Změna dle RK/ / </t>
  </si>
  <si>
    <t>Změna dle Rady z</t>
  </si>
  <si>
    <t>Změna dle Rady</t>
  </si>
  <si>
    <t>Změna dle Zastupitelstva dne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</si>
  <si>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</si>
  <si>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</si>
  <si>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</si>
  <si>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</si>
  <si>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</si>
  <si>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SFDI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</si>
  <si>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</si>
  <si>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2009           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</si>
  <si>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</si>
  <si>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</si>
  <si>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</t>
    </r>
  </si>
  <si>
    <t>Příprava staveb  + příprava staveb EU</t>
  </si>
  <si>
    <t>celkem inv.transféry PO</t>
  </si>
  <si>
    <t>celkem kapitálové výdaje</t>
  </si>
  <si>
    <t>DS/08/219</t>
  </si>
  <si>
    <t>Garáže a sklady SÚS Královéhradeckého kraje</t>
  </si>
  <si>
    <t>Vrchlabí- regulační  zeď OP 22, 4 úsek, část B</t>
  </si>
  <si>
    <t>Neuznatelné náklady I. a II. výzva (objízdné trasy, rozdíl SOD a žádosti)</t>
  </si>
  <si>
    <t>III/32419 Nový Bydžov - Starý Bydžov - neuznatelné náklady</t>
  </si>
  <si>
    <t>II/308 Králova  Lhota, etapa 1. průtah obcí - neuznatelné náklady</t>
  </si>
  <si>
    <t>II/316 Kostelec nad Orlicí - hranice okr. Rychnov nad Kn.-neuznatelné náklady</t>
  </si>
  <si>
    <t>III/2956 Vrchlabí - Lánov - neuznatelné náklady</t>
  </si>
  <si>
    <t>II/295 Vrchlabí -Špindlerův Mlýn, rekonstr. regulační zdi "U Velvety"  - neuznatelné náklady</t>
  </si>
  <si>
    <t>II/285 most.ev.č. 285-011 Velká Jesenice - neuznatelné náklady</t>
  </si>
  <si>
    <t>II/303 most.ev.č. 303-002 Velké Poříčí</t>
  </si>
  <si>
    <t>III/3089 Libřice-Smiřice - vícepráce</t>
  </si>
  <si>
    <t>Protihluková opatření na stávající silniční síti</t>
  </si>
  <si>
    <t>nerozdělena rezerva v limitu odvětví</t>
  </si>
  <si>
    <t>navýšení FRR - vypořádání FRR z roku 2008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</si>
  <si>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</si>
  <si>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</si>
  <si>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</si>
  <si>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</si>
  <si>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</si>
  <si>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</si>
  <si>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</si>
  <si>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</si>
  <si>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pořízení dlouhodobého hmotného majetku (budovy,haly a stavby)</t>
  </si>
  <si>
    <t>kapitálové výdaje - investiční prostředky PO</t>
  </si>
  <si>
    <t>běžné výdaje - opravy a udržování</t>
  </si>
  <si>
    <t xml:space="preserve">položka </t>
  </si>
  <si>
    <t>kapitálové výdaje  - rezervy kapitálových výdajů</t>
  </si>
  <si>
    <t xml:space="preserve">celkem </t>
  </si>
  <si>
    <r>
      <t xml:space="preserve">Počáteční stav </t>
    </r>
    <r>
      <rPr>
        <sz val="10"/>
        <rFont val="Arial"/>
        <family val="2"/>
      </rPr>
      <t>/ze schváleného rozpočtu/  ZK/30/2072/2008 z 11.9.2008</t>
    </r>
    <r>
      <rPr>
        <b/>
        <sz val="10"/>
        <rFont val="Arial"/>
        <family val="2"/>
      </rPr>
      <t xml:space="preserve">
</t>
    </r>
  </si>
  <si>
    <t>DS/07/220</t>
  </si>
  <si>
    <t>II/300 Hořice, Čs Armády, Maixnerova ul.</t>
  </si>
  <si>
    <t>DS/08/212</t>
  </si>
  <si>
    <t>DS/08/217</t>
  </si>
  <si>
    <t>sml/0016/S</t>
  </si>
  <si>
    <t>II/324 Dolní Přím - neuznatelné náklady</t>
  </si>
  <si>
    <t>DS/09/201</t>
  </si>
  <si>
    <t>DS/09/202</t>
  </si>
  <si>
    <t>DS/09/203</t>
  </si>
  <si>
    <t>DS/09/204</t>
  </si>
  <si>
    <t>DS/09/205</t>
  </si>
  <si>
    <t>DS/09/206</t>
  </si>
  <si>
    <t>DS/08/214</t>
  </si>
  <si>
    <t>DS/09/207</t>
  </si>
  <si>
    <t>DS/09/208</t>
  </si>
  <si>
    <t>DS/08/211</t>
  </si>
  <si>
    <t>DS/09/209</t>
  </si>
  <si>
    <t>limit celkem  k 7.1.2009</t>
  </si>
  <si>
    <t>( zapojení výsledku hospodaření 2008) ZK/30/2072/2008 bod .I./5.) Rada7.1.2009</t>
  </si>
  <si>
    <t xml:space="preserve">zvýšení limitu  </t>
  </si>
  <si>
    <t>III. 2953 most ev.č. 2953 - 2.Dolní Branná</t>
  </si>
  <si>
    <t>Tenkovrstvé živičné úpravy</t>
  </si>
  <si>
    <t>III.285 25 Rokolský most křižovatka -Doly</t>
  </si>
  <si>
    <t>změny financování a nové akce</t>
  </si>
  <si>
    <t>DS/09/210</t>
  </si>
  <si>
    <t>III. 30312 Vysoká Srbská - objízdná trasa pro II/303</t>
  </si>
  <si>
    <t>DS/09/211</t>
  </si>
  <si>
    <t>DS/09/212</t>
  </si>
  <si>
    <t>DS/09/213</t>
  </si>
  <si>
    <t>II. 303 Rekonstrukce a RŽK, část 2. Hronov - Žabokrky</t>
  </si>
  <si>
    <t>DS/09/214</t>
  </si>
  <si>
    <t>DS/09/215</t>
  </si>
  <si>
    <t>limit celkem ( revokace usnesení 1/1/2009)</t>
  </si>
  <si>
    <r>
      <t xml:space="preserve">úprava limitu - </t>
    </r>
    <r>
      <rPr>
        <i/>
        <sz val="10"/>
        <rFont val="Arial"/>
        <family val="2"/>
      </rPr>
      <t>zapojení výsledku hospodaření (revokace usnesení RK/ 1/1/2009) -vratka z evropských fondů ( 45288,5tis. Kč)</t>
    </r>
  </si>
  <si>
    <t>nedočerpané prostředky z FRR 2008</t>
  </si>
  <si>
    <t xml:space="preserve">celkem limit </t>
  </si>
  <si>
    <t>Rada 7.1.2009 RK/1/1/2009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</si>
  <si>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7.1.2009 RK/1/1/2009 staženo ze zastupitelstva 22.1.2009</t>
    </r>
  </si>
  <si>
    <r>
      <t>zůstatek k rozdělení  -</t>
    </r>
    <r>
      <rPr>
        <sz val="10"/>
        <rFont val="Arial"/>
        <family val="2"/>
      </rPr>
      <t xml:space="preserve"> revokace usnesení RK1/1/2009 - Rada 18.2.2009</t>
    </r>
  </si>
  <si>
    <t>Rada 18.2.2009 a Zastup.5.3.2009</t>
  </si>
  <si>
    <t>II.307 opěrná zeď Chvalkovice - rekonstrukce opěrné zdi včetně komunikace</t>
  </si>
  <si>
    <t>III/300 Trutnov-Babí, III etapa, 2.část</t>
  </si>
  <si>
    <t>Libáň , průtah  - část A</t>
  </si>
  <si>
    <t>Rozděleno celkem 18.2.2009 Rada vratka evropské fondy</t>
  </si>
  <si>
    <t>III.29814 rekonstrukce mostu event.č. 29812-4 Vysoká nad Labem</t>
  </si>
  <si>
    <t>II. 296 rekonstrukce mostu ev. č. 296-002  Svoboda nad Úpou</t>
  </si>
  <si>
    <r>
      <t xml:space="preserve">Zdroj krytí </t>
    </r>
    <r>
      <rPr>
        <sz val="10"/>
        <rFont val="Arial"/>
        <family val="2"/>
      </rPr>
      <t xml:space="preserve"> SFDI 2009</t>
    </r>
  </si>
  <si>
    <r>
      <t xml:space="preserve">úprava limitu - </t>
    </r>
    <r>
      <rPr>
        <i/>
        <sz val="10"/>
        <rFont val="Arial"/>
        <family val="2"/>
      </rPr>
      <t>zapojení výsledku hospodaření (revokace usnesení RK/ 1/1/2009) -vratka z evropských fondů ( 45 288,5 tis. Kč)</t>
    </r>
  </si>
  <si>
    <r>
      <t xml:space="preserve">zvýšení limitu  </t>
    </r>
    <r>
      <rPr>
        <sz val="10"/>
        <rFont val="Arial"/>
        <family val="2"/>
      </rPr>
      <t>( zapojení výsledku hospodaření 2008-  vratka  z evropských fondů) ZK/30/2072/2008 bod .I./5.) Rada 7.1.2009 RK/ 1/1/2009 ( zastupitelstvo - staženo z jednání)</t>
    </r>
  </si>
  <si>
    <r>
      <t xml:space="preserve">snížení  limitu   </t>
    </r>
    <r>
      <rPr>
        <i/>
        <sz val="10"/>
        <rFont val="Arial"/>
        <family val="2"/>
      </rPr>
      <t>Rada 18.2.2009 a Zastupitelstvo 5.3.2009 vratka kapitole 14)</t>
    </r>
  </si>
  <si>
    <t xml:space="preserve">komunikace - Špindlerův Mlýn </t>
  </si>
  <si>
    <t>celkem k rozdělení</t>
  </si>
  <si>
    <t>III. 301 2 Úpice  - přeložka- neuznatelné náklady</t>
  </si>
  <si>
    <t>neuznatelné náklady</t>
  </si>
  <si>
    <t>DS/09/216</t>
  </si>
  <si>
    <t>DS/09/217</t>
  </si>
  <si>
    <t>DS/09/218</t>
  </si>
  <si>
    <t>DS/09/219</t>
  </si>
  <si>
    <t>DS/09/220</t>
  </si>
  <si>
    <t>DS/09/221</t>
  </si>
  <si>
    <t>DS/09/222</t>
  </si>
  <si>
    <t>komunikace -  Česká Skalice</t>
  </si>
  <si>
    <t>III. 32840 rekonstrukce mostu ev. č. 32840 - 1. Jičín u Ronalu</t>
  </si>
  <si>
    <t xml:space="preserve">Kapitola 50 - Fond rozvoje a reprodukce Královéhradeckého kraje rok 2009 - sumář -  4.  návrh úpravy </t>
  </si>
  <si>
    <r>
      <t xml:space="preserve">změnu  financování  </t>
    </r>
    <r>
      <rPr>
        <sz val="10"/>
        <rFont val="Arial"/>
        <family val="2"/>
      </rPr>
      <t xml:space="preserve"> </t>
    </r>
  </si>
  <si>
    <t xml:space="preserve">změna financování </t>
  </si>
  <si>
    <t>- Rada 13.5.2009  a Zastupitelstvo 28.5.2009</t>
  </si>
  <si>
    <t>most Prkenný Důl - ev. č. 300-017</t>
  </si>
  <si>
    <t xml:space="preserve">snížení limitu </t>
  </si>
  <si>
    <t>ZK/ 5/239/2009 z 16.4.2009</t>
  </si>
  <si>
    <t>DS/09/223</t>
  </si>
  <si>
    <t>DS/09/224</t>
  </si>
  <si>
    <t>RK/7/171/2009 a ZK/4/164/2009</t>
  </si>
  <si>
    <t>Rada 18.2.2009 RK/7/171/2009, zastup. 5.3.2009 ZK/4/164/2009</t>
  </si>
  <si>
    <t>navýšení o nedočerpané prostředky FRR 2008               RK/7/171/2009 a ZK/4/164/2009 -</t>
  </si>
  <si>
    <t xml:space="preserve">                                      RK/7/171/2009 a ZK/4/164/2009 -</t>
  </si>
  <si>
    <t xml:space="preserve">                                     RK/7/171/2009 a ZK/4/164/2009 -</t>
  </si>
  <si>
    <t xml:space="preserve">                                          - ZK/5/239/2009 z 16.4.2009</t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</si>
  <si>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1. </t>
    </r>
    <r>
      <rPr>
        <b/>
        <i/>
        <sz val="10"/>
        <rFont val="Arial"/>
        <family val="2"/>
      </rPr>
      <t>změna rozpočtu KHK   ZK/4/180/2009 z 5.3.2009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</si>
  <si>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18.2.2009  RK/7/171/09  Zastupitelstva 5.3.2009 ZK/4/164/09</t>
    </r>
  </si>
  <si>
    <t xml:space="preserve">most Svoboda nad Úpou </t>
  </si>
  <si>
    <t xml:space="preserve">příloha č. 1 Zastupitelstvo 28.5.2009 </t>
  </si>
  <si>
    <t>změna dle usnesení Rady KHK a Zastupitelstva KHK                                                                                  2. změna rozpočtu KHK   Rada 13.5.2009 Zastup. 28.5.09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</si>
  <si>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ze dne 13.5.2009, Zastupitelstva KHK  ze dne 28.5.2009 č.  ………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</si>
</sst>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6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4" fontId="7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11" fillId="0" borderId="34" xfId="0" applyNumberFormat="1" applyFont="1" applyBorder="1" applyAlignment="1">
      <alignment/>
    </xf>
    <xf numFmtId="164" fontId="0" fillId="33" borderId="3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7" xfId="0" applyBorder="1" applyAlignment="1">
      <alignment/>
    </xf>
    <xf numFmtId="0" fontId="0" fillId="33" borderId="38" xfId="0" applyFill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 horizontal="right" wrapText="1"/>
    </xf>
    <xf numFmtId="164" fontId="0" fillId="0" borderId="41" xfId="0" applyNumberFormat="1" applyFont="1" applyBorder="1" applyAlignment="1">
      <alignment/>
    </xf>
    <xf numFmtId="164" fontId="0" fillId="33" borderId="40" xfId="0" applyNumberFormat="1" applyFont="1" applyFill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33" borderId="43" xfId="0" applyNumberFormat="1" applyFont="1" applyFill="1" applyBorder="1" applyAlignment="1">
      <alignment/>
    </xf>
    <xf numFmtId="4" fontId="0" fillId="33" borderId="40" xfId="0" applyNumberFormat="1" applyFont="1" applyFill="1" applyBorder="1" applyAlignment="1">
      <alignment/>
    </xf>
    <xf numFmtId="164" fontId="0" fillId="33" borderId="38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0" fontId="0" fillId="33" borderId="40" xfId="0" applyFill="1" applyBorder="1" applyAlignment="1">
      <alignment/>
    </xf>
    <xf numFmtId="0" fontId="4" fillId="0" borderId="44" xfId="0" applyFont="1" applyBorder="1" applyAlignment="1">
      <alignment/>
    </xf>
    <xf numFmtId="164" fontId="0" fillId="33" borderId="40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164" fontId="0" fillId="0" borderId="8" xfId="0" applyNumberFormat="1" applyFont="1" applyBorder="1" applyAlignment="1">
      <alignment/>
    </xf>
    <xf numFmtId="164" fontId="4" fillId="33" borderId="40" xfId="0" applyNumberFormat="1" applyFont="1" applyFill="1" applyBorder="1" applyAlignment="1">
      <alignment/>
    </xf>
    <xf numFmtId="164" fontId="4" fillId="34" borderId="42" xfId="0" applyNumberFormat="1" applyFont="1" applyFill="1" applyBorder="1" applyAlignment="1">
      <alignment/>
    </xf>
    <xf numFmtId="164" fontId="4" fillId="34" borderId="44" xfId="0" applyNumberFormat="1" applyFont="1" applyFill="1" applyBorder="1" applyAlignment="1">
      <alignment/>
    </xf>
    <xf numFmtId="164" fontId="4" fillId="34" borderId="40" xfId="0" applyNumberFormat="1" applyFont="1" applyFill="1" applyBorder="1" applyAlignment="1">
      <alignment/>
    </xf>
    <xf numFmtId="164" fontId="4" fillId="34" borderId="45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3" borderId="38" xfId="0" applyNumberFormat="1" applyFont="1" applyFill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33" borderId="47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164" fontId="0" fillId="0" borderId="44" xfId="0" applyNumberForma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164" fontId="0" fillId="0" borderId="48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33" borderId="50" xfId="0" applyNumberFormat="1" applyFont="1" applyFill="1" applyBorder="1" applyAlignment="1">
      <alignment/>
    </xf>
    <xf numFmtId="164" fontId="4" fillId="0" borderId="51" xfId="0" applyNumberFormat="1" applyFont="1" applyBorder="1" applyAlignment="1">
      <alignment/>
    </xf>
    <xf numFmtId="164" fontId="0" fillId="33" borderId="52" xfId="0" applyNumberFormat="1" applyFont="1" applyFill="1" applyBorder="1" applyAlignment="1">
      <alignment/>
    </xf>
    <xf numFmtId="4" fontId="0" fillId="33" borderId="50" xfId="0" applyNumberFormat="1" applyFont="1" applyFill="1" applyBorder="1" applyAlignment="1">
      <alignment/>
    </xf>
    <xf numFmtId="0" fontId="0" fillId="33" borderId="50" xfId="0" applyFill="1" applyBorder="1" applyAlignment="1">
      <alignment/>
    </xf>
    <xf numFmtId="0" fontId="4" fillId="0" borderId="24" xfId="0" applyFont="1" applyBorder="1" applyAlignment="1">
      <alignment/>
    </xf>
    <xf numFmtId="164" fontId="0" fillId="33" borderId="50" xfId="0" applyNumberForma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wrapText="1"/>
    </xf>
    <xf numFmtId="164" fontId="0" fillId="0" borderId="53" xfId="0" applyNumberFormat="1" applyFont="1" applyBorder="1" applyAlignment="1">
      <alignment/>
    </xf>
    <xf numFmtId="164" fontId="11" fillId="0" borderId="54" xfId="0" applyNumberFormat="1" applyFont="1" applyBorder="1" applyAlignment="1">
      <alignment/>
    </xf>
    <xf numFmtId="164" fontId="0" fillId="33" borderId="55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33" borderId="57" xfId="0" applyNumberFormat="1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4" fontId="0" fillId="33" borderId="55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164" fontId="0" fillId="0" borderId="54" xfId="0" applyNumberFormat="1" applyFont="1" applyBorder="1" applyAlignment="1">
      <alignment/>
    </xf>
    <xf numFmtId="164" fontId="0" fillId="0" borderId="42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64" fontId="4" fillId="33" borderId="38" xfId="0" applyNumberFormat="1" applyFont="1" applyFill="1" applyBorder="1" applyAlignment="1">
      <alignment/>
    </xf>
    <xf numFmtId="164" fontId="4" fillId="34" borderId="39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5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64" fontId="0" fillId="33" borderId="50" xfId="0" applyNumberFormat="1" applyFont="1" applyFill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0" fontId="4" fillId="0" borderId="50" xfId="0" applyFont="1" applyBorder="1" applyAlignment="1">
      <alignment/>
    </xf>
    <xf numFmtId="0" fontId="10" fillId="0" borderId="32" xfId="0" applyFont="1" applyFill="1" applyBorder="1" applyAlignment="1">
      <alignment wrapText="1"/>
    </xf>
    <xf numFmtId="164" fontId="12" fillId="0" borderId="60" xfId="0" applyNumberFormat="1" applyFont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33" borderId="61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/>
    </xf>
    <xf numFmtId="164" fontId="12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0" borderId="37" xfId="0" applyNumberFormat="1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164" fontId="4" fillId="34" borderId="62" xfId="0" applyNumberFormat="1" applyFont="1" applyFill="1" applyBorder="1" applyAlignment="1">
      <alignment/>
    </xf>
    <xf numFmtId="0" fontId="0" fillId="33" borderId="63" xfId="0" applyFill="1" applyBorder="1" applyAlignment="1">
      <alignment/>
    </xf>
    <xf numFmtId="164" fontId="4" fillId="34" borderId="64" xfId="0" applyNumberFormat="1" applyFont="1" applyFill="1" applyBorder="1" applyAlignment="1">
      <alignment/>
    </xf>
    <xf numFmtId="164" fontId="4" fillId="34" borderId="63" xfId="0" applyNumberFormat="1" applyFont="1" applyFill="1" applyBorder="1" applyAlignment="1">
      <alignment/>
    </xf>
    <xf numFmtId="164" fontId="11" fillId="0" borderId="60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0" fontId="0" fillId="0" borderId="43" xfId="0" applyFill="1" applyBorder="1" applyAlignment="1">
      <alignment horizontal="center" vertical="center"/>
    </xf>
    <xf numFmtId="4" fontId="0" fillId="33" borderId="63" xfId="0" applyNumberFormat="1" applyFont="1" applyFill="1" applyBorder="1" applyAlignment="1">
      <alignment/>
    </xf>
    <xf numFmtId="164" fontId="4" fillId="33" borderId="63" xfId="0" applyNumberFormat="1" applyFont="1" applyFill="1" applyBorder="1" applyAlignment="1">
      <alignment/>
    </xf>
    <xf numFmtId="164" fontId="4" fillId="0" borderId="64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6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164" fontId="0" fillId="0" borderId="65" xfId="0" applyNumberFormat="1" applyFont="1" applyBorder="1" applyAlignment="1">
      <alignment/>
    </xf>
    <xf numFmtId="164" fontId="4" fillId="0" borderId="66" xfId="0" applyNumberFormat="1" applyFont="1" applyBorder="1" applyAlignment="1">
      <alignment/>
    </xf>
    <xf numFmtId="164" fontId="4" fillId="0" borderId="62" xfId="0" applyNumberFormat="1" applyFont="1" applyBorder="1" applyAlignment="1">
      <alignment/>
    </xf>
    <xf numFmtId="164" fontId="0" fillId="33" borderId="67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0" fontId="10" fillId="0" borderId="53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164" fontId="4" fillId="0" borderId="60" xfId="0" applyNumberFormat="1" applyFont="1" applyFill="1" applyBorder="1" applyAlignment="1">
      <alignment/>
    </xf>
    <xf numFmtId="164" fontId="4" fillId="0" borderId="63" xfId="0" applyNumberFormat="1" applyFont="1" applyBorder="1" applyAlignment="1">
      <alignment/>
    </xf>
    <xf numFmtId="164" fontId="4" fillId="0" borderId="68" xfId="0" applyNumberFormat="1" applyFont="1" applyBorder="1" applyAlignment="1">
      <alignment/>
    </xf>
    <xf numFmtId="164" fontId="4" fillId="0" borderId="69" xfId="0" applyNumberFormat="1" applyFont="1" applyFill="1" applyBorder="1" applyAlignment="1">
      <alignment/>
    </xf>
    <xf numFmtId="164" fontId="4" fillId="0" borderId="70" xfId="0" applyNumberFormat="1" applyFont="1" applyBorder="1" applyAlignment="1">
      <alignment/>
    </xf>
    <xf numFmtId="164" fontId="0" fillId="33" borderId="58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4" fontId="4" fillId="0" borderId="49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0" fontId="0" fillId="0" borderId="5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164" fontId="4" fillId="33" borderId="52" xfId="0" applyNumberFormat="1" applyFont="1" applyFill="1" applyBorder="1" applyAlignment="1">
      <alignment/>
    </xf>
    <xf numFmtId="0" fontId="14" fillId="0" borderId="27" xfId="0" applyFont="1" applyBorder="1" applyAlignment="1">
      <alignment/>
    </xf>
    <xf numFmtId="0" fontId="6" fillId="0" borderId="27" xfId="0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13" fillId="33" borderId="26" xfId="0" applyNumberFormat="1" applyFont="1" applyFill="1" applyBorder="1" applyAlignment="1">
      <alignment/>
    </xf>
    <xf numFmtId="164" fontId="13" fillId="34" borderId="29" xfId="0" applyNumberFormat="1" applyFont="1" applyFill="1" applyBorder="1" applyAlignment="1">
      <alignment/>
    </xf>
    <xf numFmtId="164" fontId="13" fillId="33" borderId="3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13" fillId="0" borderId="28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7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2" xfId="0" applyFont="1" applyFill="1" applyBorder="1" applyAlignment="1">
      <alignment wrapText="1"/>
    </xf>
    <xf numFmtId="164" fontId="0" fillId="0" borderId="15" xfId="0" applyNumberFormat="1" applyFont="1" applyFill="1" applyBorder="1" applyAlignment="1">
      <alignment/>
    </xf>
    <xf numFmtId="164" fontId="16" fillId="33" borderId="14" xfId="0" applyNumberFormat="1" applyFont="1" applyFill="1" applyBorder="1" applyAlignment="1">
      <alignment/>
    </xf>
    <xf numFmtId="164" fontId="16" fillId="0" borderId="35" xfId="0" applyNumberFormat="1" applyFont="1" applyFill="1" applyBorder="1" applyAlignment="1">
      <alignment/>
    </xf>
    <xf numFmtId="164" fontId="16" fillId="33" borderId="31" xfId="0" applyNumberFormat="1" applyFont="1" applyFill="1" applyBorder="1" applyAlignment="1">
      <alignment/>
    </xf>
    <xf numFmtId="164" fontId="16" fillId="0" borderId="44" xfId="0" applyNumberFormat="1" applyFont="1" applyBorder="1" applyAlignment="1">
      <alignment/>
    </xf>
    <xf numFmtId="164" fontId="16" fillId="0" borderId="37" xfId="0" applyNumberFormat="1" applyFont="1" applyBorder="1" applyAlignment="1">
      <alignment/>
    </xf>
    <xf numFmtId="164" fontId="16" fillId="34" borderId="37" xfId="0" applyNumberFormat="1" applyFont="1" applyFill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73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45" xfId="0" applyFont="1" applyBorder="1" applyAlignment="1">
      <alignment/>
    </xf>
    <xf numFmtId="164" fontId="0" fillId="35" borderId="44" xfId="0" applyNumberFormat="1" applyFont="1" applyFill="1" applyBorder="1" applyAlignment="1">
      <alignment/>
    </xf>
    <xf numFmtId="164" fontId="16" fillId="33" borderId="17" xfId="0" applyNumberFormat="1" applyFont="1" applyFill="1" applyBorder="1" applyAlignment="1">
      <alignment/>
    </xf>
    <xf numFmtId="164" fontId="16" fillId="35" borderId="42" xfId="0" applyNumberFormat="1" applyFont="1" applyFill="1" applyBorder="1" applyAlignment="1">
      <alignment/>
    </xf>
    <xf numFmtId="164" fontId="16" fillId="33" borderId="40" xfId="0" applyNumberFormat="1" applyFont="1" applyFill="1" applyBorder="1" applyAlignment="1">
      <alignment/>
    </xf>
    <xf numFmtId="164" fontId="16" fillId="35" borderId="44" xfId="0" applyNumberFormat="1" applyFont="1" applyFill="1" applyBorder="1" applyAlignment="1">
      <alignment/>
    </xf>
    <xf numFmtId="164" fontId="16" fillId="0" borderId="39" xfId="0" applyNumberFormat="1" applyFont="1" applyBorder="1" applyAlignment="1">
      <alignment/>
    </xf>
    <xf numFmtId="164" fontId="16" fillId="33" borderId="38" xfId="0" applyNumberFormat="1" applyFont="1" applyFill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45" xfId="0" applyNumberFormat="1" applyFont="1" applyBorder="1" applyAlignment="1">
      <alignment/>
    </xf>
    <xf numFmtId="164" fontId="16" fillId="0" borderId="42" xfId="0" applyNumberFormat="1" applyFont="1" applyBorder="1" applyAlignment="1">
      <alignment/>
    </xf>
    <xf numFmtId="164" fontId="16" fillId="33" borderId="0" xfId="0" applyNumberFormat="1" applyFont="1" applyFill="1" applyBorder="1" applyAlignment="1">
      <alignment/>
    </xf>
    <xf numFmtId="164" fontId="16" fillId="33" borderId="73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65" xfId="0" applyBorder="1" applyAlignment="1">
      <alignment wrapText="1"/>
    </xf>
    <xf numFmtId="164" fontId="0" fillId="0" borderId="6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8" xfId="0" applyFont="1" applyBorder="1" applyAlignment="1">
      <alignment/>
    </xf>
    <xf numFmtId="0" fontId="3" fillId="0" borderId="68" xfId="0" applyFont="1" applyBorder="1" applyAlignment="1">
      <alignment/>
    </xf>
    <xf numFmtId="0" fontId="4" fillId="0" borderId="68" xfId="0" applyFont="1" applyBorder="1" applyAlignment="1">
      <alignment/>
    </xf>
    <xf numFmtId="0" fontId="0" fillId="0" borderId="65" xfId="0" applyFont="1" applyBorder="1" applyAlignment="1">
      <alignment/>
    </xf>
    <xf numFmtId="164" fontId="3" fillId="0" borderId="68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4" borderId="29" xfId="0" applyNumberFormat="1" applyFont="1" applyFill="1" applyBorder="1" applyAlignment="1">
      <alignment/>
    </xf>
    <xf numFmtId="164" fontId="3" fillId="33" borderId="26" xfId="0" applyNumberFormat="1" applyFont="1" applyFill="1" applyBorder="1" applyAlignment="1">
      <alignment/>
    </xf>
    <xf numFmtId="164" fontId="3" fillId="34" borderId="71" xfId="0" applyNumberFormat="1" applyFont="1" applyFill="1" applyBorder="1" applyAlignment="1">
      <alignment/>
    </xf>
    <xf numFmtId="164" fontId="0" fillId="0" borderId="7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64" xfId="0" applyBorder="1" applyAlignment="1">
      <alignment/>
    </xf>
    <xf numFmtId="0" fontId="0" fillId="0" borderId="68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/>
    </xf>
    <xf numFmtId="164" fontId="4" fillId="0" borderId="66" xfId="0" applyNumberFormat="1" applyFont="1" applyFill="1" applyBorder="1" applyAlignment="1">
      <alignment/>
    </xf>
    <xf numFmtId="0" fontId="18" fillId="0" borderId="32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164" fontId="6" fillId="0" borderId="74" xfId="0" applyNumberFormat="1" applyFont="1" applyBorder="1" applyAlignment="1">
      <alignment/>
    </xf>
    <xf numFmtId="0" fontId="0" fillId="0" borderId="45" xfId="0" applyBorder="1" applyAlignment="1">
      <alignment/>
    </xf>
    <xf numFmtId="164" fontId="7" fillId="0" borderId="75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164" fontId="7" fillId="0" borderId="75" xfId="0" applyNumberFormat="1" applyFont="1" applyBorder="1" applyAlignment="1">
      <alignment/>
    </xf>
    <xf numFmtId="164" fontId="6" fillId="0" borderId="74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164" fontId="4" fillId="33" borderId="55" xfId="0" applyNumberFormat="1" applyFont="1" applyFill="1" applyBorder="1" applyAlignment="1">
      <alignment/>
    </xf>
    <xf numFmtId="164" fontId="4" fillId="0" borderId="56" xfId="0" applyNumberFormat="1" applyFont="1" applyBorder="1" applyAlignment="1">
      <alignment/>
    </xf>
    <xf numFmtId="0" fontId="10" fillId="0" borderId="53" xfId="0" applyFont="1" applyFill="1" applyBorder="1" applyAlignment="1">
      <alignment/>
    </xf>
    <xf numFmtId="0" fontId="0" fillId="0" borderId="59" xfId="0" applyFont="1" applyFill="1" applyBorder="1" applyAlignment="1">
      <alignment horizontal="left" wrapText="1"/>
    </xf>
    <xf numFmtId="0" fontId="0" fillId="0" borderId="45" xfId="0" applyFont="1" applyBorder="1" applyAlignment="1">
      <alignment/>
    </xf>
    <xf numFmtId="164" fontId="4" fillId="0" borderId="34" xfId="0" applyNumberFormat="1" applyFont="1" applyFill="1" applyBorder="1" applyAlignment="1">
      <alignment/>
    </xf>
    <xf numFmtId="164" fontId="16" fillId="33" borderId="18" xfId="0" applyNumberFormat="1" applyFont="1" applyFill="1" applyBorder="1" applyAlignment="1">
      <alignment/>
    </xf>
    <xf numFmtId="164" fontId="16" fillId="0" borderId="62" xfId="0" applyNumberFormat="1" applyFont="1" applyBorder="1" applyAlignment="1">
      <alignment/>
    </xf>
    <xf numFmtId="164" fontId="16" fillId="33" borderId="63" xfId="0" applyNumberFormat="1" applyFont="1" applyFill="1" applyBorder="1" applyAlignment="1">
      <alignment/>
    </xf>
    <xf numFmtId="164" fontId="16" fillId="0" borderId="64" xfId="0" applyNumberFormat="1" applyFont="1" applyBorder="1" applyAlignment="1">
      <alignment/>
    </xf>
    <xf numFmtId="0" fontId="15" fillId="0" borderId="68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164" fontId="4" fillId="36" borderId="49" xfId="0" applyNumberFormat="1" applyFont="1" applyFill="1" applyBorder="1" applyAlignment="1">
      <alignment/>
    </xf>
    <xf numFmtId="164" fontId="4" fillId="36" borderId="51" xfId="0" applyNumberFormat="1" applyFont="1" applyFill="1" applyBorder="1" applyAlignment="1">
      <alignment/>
    </xf>
    <xf numFmtId="0" fontId="4" fillId="0" borderId="7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/>
    </xf>
    <xf numFmtId="164" fontId="0" fillId="0" borderId="72" xfId="0" applyNumberFormat="1" applyFont="1" applyBorder="1" applyAlignment="1">
      <alignment/>
    </xf>
    <xf numFmtId="164" fontId="4" fillId="0" borderId="77" xfId="0" applyNumberFormat="1" applyFont="1" applyFill="1" applyBorder="1" applyAlignment="1">
      <alignment/>
    </xf>
    <xf numFmtId="164" fontId="4" fillId="33" borderId="76" xfId="0" applyNumberFormat="1" applyFont="1" applyFill="1" applyBorder="1" applyAlignment="1">
      <alignment/>
    </xf>
    <xf numFmtId="164" fontId="4" fillId="0" borderId="78" xfId="0" applyNumberFormat="1" applyFont="1" applyBorder="1" applyAlignment="1">
      <alignment/>
    </xf>
    <xf numFmtId="164" fontId="0" fillId="33" borderId="79" xfId="0" applyNumberFormat="1" applyFont="1" applyFill="1" applyBorder="1" applyAlignment="1">
      <alignment/>
    </xf>
    <xf numFmtId="0" fontId="10" fillId="0" borderId="72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164" fontId="7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164" fontId="6" fillId="0" borderId="25" xfId="0" applyNumberFormat="1" applyFont="1" applyBorder="1" applyAlignment="1">
      <alignment/>
    </xf>
    <xf numFmtId="0" fontId="4" fillId="0" borderId="6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/>
    </xf>
    <xf numFmtId="164" fontId="4" fillId="33" borderId="67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/>
    </xf>
    <xf numFmtId="164" fontId="4" fillId="33" borderId="79" xfId="0" applyNumberFormat="1" applyFont="1" applyFill="1" applyBorder="1" applyAlignment="1">
      <alignment/>
    </xf>
    <xf numFmtId="164" fontId="4" fillId="33" borderId="43" xfId="0" applyNumberFormat="1" applyFont="1" applyFill="1" applyBorder="1" applyAlignment="1">
      <alignment/>
    </xf>
    <xf numFmtId="0" fontId="10" fillId="0" borderId="72" xfId="0" applyFont="1" applyFill="1" applyBorder="1" applyAlignment="1">
      <alignment wrapText="1"/>
    </xf>
    <xf numFmtId="0" fontId="5" fillId="0" borderId="80" xfId="0" applyFont="1" applyBorder="1" applyAlignment="1">
      <alignment wrapText="1"/>
    </xf>
    <xf numFmtId="164" fontId="13" fillId="33" borderId="0" xfId="0" applyNumberFormat="1" applyFont="1" applyFill="1" applyBorder="1" applyAlignment="1">
      <alignment/>
    </xf>
    <xf numFmtId="164" fontId="13" fillId="34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0" fontId="0" fillId="0" borderId="7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8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80" xfId="0" applyFont="1" applyBorder="1" applyAlignment="1">
      <alignment/>
    </xf>
    <xf numFmtId="0" fontId="0" fillId="0" borderId="68" xfId="0" applyFont="1" applyBorder="1" applyAlignment="1">
      <alignment/>
    </xf>
    <xf numFmtId="164" fontId="6" fillId="0" borderId="75" xfId="0" applyNumberFormat="1" applyFont="1" applyBorder="1" applyAlignment="1">
      <alignment/>
    </xf>
    <xf numFmtId="0" fontId="10" fillId="0" borderId="8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0" fillId="33" borderId="67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35" borderId="42" xfId="0" applyNumberFormat="1" applyFont="1" applyFill="1" applyBorder="1" applyAlignment="1">
      <alignment/>
    </xf>
    <xf numFmtId="164" fontId="0" fillId="33" borderId="63" xfId="0" applyNumberFormat="1" applyFont="1" applyFill="1" applyBorder="1" applyAlignment="1">
      <alignment/>
    </xf>
    <xf numFmtId="164" fontId="0" fillId="33" borderId="40" xfId="0" applyNumberFormat="1" applyFont="1" applyFill="1" applyBorder="1" applyAlignment="1">
      <alignment horizontal="right"/>
    </xf>
    <xf numFmtId="164" fontId="0" fillId="33" borderId="38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164" fontId="4" fillId="33" borderId="50" xfId="0" applyNumberFormat="1" applyFont="1" applyFill="1" applyBorder="1" applyAlignment="1">
      <alignment horizontal="right"/>
    </xf>
    <xf numFmtId="4" fontId="4" fillId="33" borderId="50" xfId="0" applyNumberFormat="1" applyFont="1" applyFill="1" applyBorder="1" applyAlignment="1">
      <alignment/>
    </xf>
    <xf numFmtId="164" fontId="0" fillId="33" borderId="26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 horizontal="right"/>
    </xf>
    <xf numFmtId="164" fontId="4" fillId="0" borderId="46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0" fontId="4" fillId="0" borderId="47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0" fillId="33" borderId="50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164" fontId="4" fillId="33" borderId="36" xfId="0" applyNumberFormat="1" applyFont="1" applyFill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Border="1" applyAlignment="1">
      <alignment/>
    </xf>
    <xf numFmtId="0" fontId="0" fillId="0" borderId="18" xfId="0" applyBorder="1" applyAlignment="1">
      <alignment/>
    </xf>
    <xf numFmtId="0" fontId="0" fillId="0" borderId="68" xfId="0" applyBorder="1" applyAlignment="1">
      <alignment/>
    </xf>
    <xf numFmtId="0" fontId="0" fillId="0" borderId="82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4" xfId="0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7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9" xfId="0" applyFont="1" applyFill="1" applyBorder="1" applyAlignment="1">
      <alignment wrapText="1"/>
    </xf>
    <xf numFmtId="0" fontId="0" fillId="0" borderId="65" xfId="0" applyBorder="1" applyAlignment="1">
      <alignment wrapText="1"/>
    </xf>
    <xf numFmtId="164" fontId="0" fillId="0" borderId="11" xfId="0" applyNumberFormat="1" applyFont="1" applyBorder="1" applyAlignment="1">
      <alignment horizontal="center" vertical="center" wrapText="1"/>
    </xf>
    <xf numFmtId="164" fontId="13" fillId="37" borderId="29" xfId="0" applyNumberFormat="1" applyFont="1" applyFill="1" applyBorder="1" applyAlignment="1">
      <alignment/>
    </xf>
    <xf numFmtId="164" fontId="4" fillId="37" borderId="29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7"/>
  <sheetViews>
    <sheetView tabSelected="1" zoomScalePageLayoutView="0" workbookViewId="0" topLeftCell="F118">
      <selection activeCell="AD148" sqref="AD148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7.8515625" style="0" customWidth="1"/>
    <col min="4" max="4" width="9.57421875" style="0" customWidth="1"/>
    <col min="5" max="5" width="50.7109375" style="0" customWidth="1"/>
    <col min="6" max="6" width="11.00390625" style="0" customWidth="1"/>
    <col min="7" max="7" width="9.8515625" style="0" customWidth="1"/>
    <col min="8" max="8" width="10.421875" style="0" customWidth="1"/>
    <col min="9" max="9" width="10.28125" style="0" customWidth="1"/>
    <col min="10" max="10" width="13.57421875" style="0" customWidth="1"/>
    <col min="11" max="11" width="12.57421875" style="0" customWidth="1"/>
    <col min="12" max="12" width="11.7109375" style="0" customWidth="1"/>
    <col min="13" max="15" width="12.7109375" style="0" customWidth="1"/>
    <col min="16" max="16" width="11.7109375" style="0" customWidth="1"/>
    <col min="17" max="17" width="13.421875" style="0" hidden="1" customWidth="1"/>
    <col min="18" max="28" width="11.140625" style="0" hidden="1" customWidth="1"/>
    <col min="29" max="29" width="11.421875" style="0" bestFit="1" customWidth="1"/>
  </cols>
  <sheetData>
    <row r="1" ht="12.75">
      <c r="A1" s="201" t="s">
        <v>138</v>
      </c>
    </row>
    <row r="2" spans="1:11" s="3" customFormat="1" ht="20.25" customHeight="1">
      <c r="A2" s="1" t="s">
        <v>120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s="3" customFormat="1" ht="15" customHeight="1" thickBot="1">
      <c r="A4" s="1"/>
      <c r="B4" s="2"/>
      <c r="C4" s="2"/>
      <c r="D4" s="2"/>
      <c r="E4" s="4" t="s">
        <v>0</v>
      </c>
      <c r="F4" s="5"/>
      <c r="G4" s="5"/>
      <c r="H4" s="5"/>
      <c r="I4" s="6"/>
      <c r="J4" s="7">
        <v>115000</v>
      </c>
      <c r="K4" s="8"/>
      <c r="L4" s="9"/>
      <c r="M4" s="9"/>
      <c r="N4" s="9"/>
    </row>
    <row r="5" spans="1:14" ht="15" customHeight="1">
      <c r="A5" s="3"/>
      <c r="B5" s="3"/>
      <c r="C5" s="3"/>
      <c r="E5" s="10" t="s">
        <v>1</v>
      </c>
      <c r="F5" s="11"/>
      <c r="G5" s="11"/>
      <c r="H5" s="11"/>
      <c r="I5" s="11"/>
      <c r="J5" s="12">
        <v>-115000</v>
      </c>
      <c r="K5" s="13"/>
      <c r="L5" s="13"/>
      <c r="M5" s="13"/>
      <c r="N5" s="13"/>
    </row>
    <row r="6" spans="1:14" ht="15" customHeight="1">
      <c r="A6" s="3"/>
      <c r="B6" s="3"/>
      <c r="C6" s="3"/>
      <c r="E6" s="14" t="s">
        <v>2</v>
      </c>
      <c r="F6" s="122"/>
      <c r="G6" s="122"/>
      <c r="H6" s="122"/>
      <c r="I6" s="79"/>
      <c r="J6" s="273">
        <f>SUM(J4:J5)</f>
        <v>0</v>
      </c>
      <c r="K6" s="13"/>
      <c r="L6" s="13"/>
      <c r="M6" s="13"/>
      <c r="N6" s="13"/>
    </row>
    <row r="7" spans="1:14" ht="32.25" customHeight="1">
      <c r="A7" s="3"/>
      <c r="B7" s="3"/>
      <c r="C7" s="3"/>
      <c r="E7" s="373" t="s">
        <v>105</v>
      </c>
      <c r="F7" s="374"/>
      <c r="G7" s="374"/>
      <c r="H7" s="374"/>
      <c r="I7" s="375"/>
      <c r="J7" s="273">
        <v>46605.7</v>
      </c>
      <c r="K7" s="13"/>
      <c r="L7" s="13"/>
      <c r="M7" s="13"/>
      <c r="N7" s="13"/>
    </row>
    <row r="8" spans="1:14" ht="15" customHeight="1" thickBot="1">
      <c r="A8" s="3"/>
      <c r="B8" s="3"/>
      <c r="C8" s="3"/>
      <c r="E8" s="17" t="s">
        <v>74</v>
      </c>
      <c r="F8" s="246"/>
      <c r="G8" s="246"/>
      <c r="H8" s="246"/>
      <c r="I8" s="257"/>
      <c r="J8" s="274">
        <v>161605.7</v>
      </c>
      <c r="K8" s="13"/>
      <c r="L8" s="13"/>
      <c r="M8" s="13"/>
      <c r="N8" s="13"/>
    </row>
    <row r="9" spans="1:14" ht="28.5" customHeight="1">
      <c r="A9" s="3"/>
      <c r="B9" s="3"/>
      <c r="C9" s="3"/>
      <c r="E9" s="376" t="s">
        <v>104</v>
      </c>
      <c r="F9" s="377"/>
      <c r="G9" s="377"/>
      <c r="H9" s="377"/>
      <c r="I9" s="378"/>
      <c r="J9" s="12">
        <v>-1317.2</v>
      </c>
      <c r="K9" s="13"/>
      <c r="L9" s="13"/>
      <c r="M9" s="13"/>
      <c r="N9" s="13"/>
    </row>
    <row r="10" spans="1:14" ht="15" customHeight="1" thickBot="1">
      <c r="A10" s="3"/>
      <c r="B10" s="3"/>
      <c r="C10" s="3"/>
      <c r="E10" s="17" t="s">
        <v>89</v>
      </c>
      <c r="F10" s="246"/>
      <c r="G10" s="246"/>
      <c r="H10" s="246"/>
      <c r="I10" s="257"/>
      <c r="J10" s="274">
        <f>SUM(J8:J9)</f>
        <v>160288.5</v>
      </c>
      <c r="K10" s="13"/>
      <c r="L10" s="13"/>
      <c r="M10" s="13"/>
      <c r="N10" s="13"/>
    </row>
    <row r="11" spans="1:14" ht="34.5" customHeight="1">
      <c r="A11" s="3"/>
      <c r="B11" s="3"/>
      <c r="C11" s="3"/>
      <c r="E11" s="321" t="s">
        <v>106</v>
      </c>
      <c r="F11" s="308" t="s">
        <v>129</v>
      </c>
      <c r="G11" s="308"/>
      <c r="H11" s="303"/>
      <c r="I11" s="304"/>
      <c r="J11" s="305">
        <v>-7324.4</v>
      </c>
      <c r="K11" s="13"/>
      <c r="L11" s="13"/>
      <c r="M11" s="13"/>
      <c r="N11" s="13"/>
    </row>
    <row r="12" spans="1:14" ht="15" customHeight="1">
      <c r="A12" s="3"/>
      <c r="B12" s="3"/>
      <c r="C12" s="3"/>
      <c r="E12" s="309" t="s">
        <v>91</v>
      </c>
      <c r="F12" s="122"/>
      <c r="G12" s="122"/>
      <c r="H12" s="122"/>
      <c r="I12" s="79"/>
      <c r="J12" s="273">
        <v>14763</v>
      </c>
      <c r="K12" s="13"/>
      <c r="L12" s="13"/>
      <c r="M12" s="13"/>
      <c r="N12" s="13"/>
    </row>
    <row r="13" spans="1:14" ht="15" customHeight="1" thickBot="1">
      <c r="A13" s="3"/>
      <c r="B13" s="3"/>
      <c r="C13" s="3"/>
      <c r="E13" s="310" t="s">
        <v>92</v>
      </c>
      <c r="F13" s="307" t="s">
        <v>130</v>
      </c>
      <c r="G13" s="307"/>
      <c r="H13" s="18"/>
      <c r="I13" s="19"/>
      <c r="J13" s="311">
        <f>SUM(J10:J12)</f>
        <v>167727.1</v>
      </c>
      <c r="K13" s="13"/>
      <c r="L13" s="13"/>
      <c r="M13" s="13"/>
      <c r="N13" s="13"/>
    </row>
    <row r="14" spans="1:14" ht="15" customHeight="1">
      <c r="A14" s="3"/>
      <c r="B14" s="3"/>
      <c r="C14" s="3"/>
      <c r="E14" s="361" t="s">
        <v>125</v>
      </c>
      <c r="F14" s="213" t="s">
        <v>126</v>
      </c>
      <c r="G14" s="213"/>
      <c r="H14" s="362"/>
      <c r="I14" s="11"/>
      <c r="J14" s="12">
        <v>-4500</v>
      </c>
      <c r="K14" s="13"/>
      <c r="L14" s="13"/>
      <c r="M14" s="13"/>
      <c r="N14" s="13"/>
    </row>
    <row r="15" spans="1:14" ht="15" customHeight="1" thickBot="1">
      <c r="A15" s="3"/>
      <c r="B15" s="3"/>
      <c r="C15" s="3"/>
      <c r="E15" s="310" t="s">
        <v>92</v>
      </c>
      <c r="F15" s="244"/>
      <c r="G15" s="244"/>
      <c r="H15" s="246"/>
      <c r="I15" s="257"/>
      <c r="J15" s="274">
        <f>SUM(J13:J14)</f>
        <v>163227.1</v>
      </c>
      <c r="K15" s="13"/>
      <c r="L15" s="13"/>
      <c r="M15" s="13"/>
      <c r="N15" s="13"/>
    </row>
    <row r="16" spans="1:14" ht="15" customHeight="1">
      <c r="A16" s="3"/>
      <c r="B16" s="3"/>
      <c r="C16" s="3"/>
      <c r="E16" s="20"/>
      <c r="F16" s="306"/>
      <c r="G16" s="306"/>
      <c r="H16" s="15"/>
      <c r="I16" s="16"/>
      <c r="J16" s="302"/>
      <c r="K16" s="13"/>
      <c r="L16" s="13"/>
      <c r="M16" s="13"/>
      <c r="N16" s="13"/>
    </row>
    <row r="17" spans="1:14" ht="15" customHeight="1" thickBot="1">
      <c r="A17" t="s">
        <v>3</v>
      </c>
      <c r="E17" s="20"/>
      <c r="F17" s="20"/>
      <c r="G17" s="20"/>
      <c r="H17" s="20"/>
      <c r="I17" s="20"/>
      <c r="J17" s="21"/>
      <c r="K17" s="13"/>
      <c r="L17" s="13"/>
      <c r="M17" s="13"/>
      <c r="N17" s="13"/>
    </row>
    <row r="18" spans="1:16" ht="15" customHeight="1" thickBot="1">
      <c r="A18" s="23" t="s">
        <v>4</v>
      </c>
      <c r="B18" s="24"/>
      <c r="C18" s="24"/>
      <c r="D18" s="25"/>
      <c r="E18" s="25"/>
      <c r="F18" s="25"/>
      <c r="G18" s="25"/>
      <c r="H18" s="25"/>
      <c r="I18" s="25"/>
      <c r="J18" s="26">
        <v>115000</v>
      </c>
      <c r="K18" s="13"/>
      <c r="L18" s="13"/>
      <c r="M18" s="13"/>
      <c r="N18" s="13"/>
      <c r="O18" s="16"/>
      <c r="P18" s="16"/>
    </row>
    <row r="19" spans="1:16" ht="15" customHeight="1">
      <c r="A19" s="10" t="s">
        <v>5</v>
      </c>
      <c r="B19" s="11"/>
      <c r="C19" s="11"/>
      <c r="D19" s="27"/>
      <c r="E19" s="28" t="s">
        <v>6</v>
      </c>
      <c r="F19" s="28"/>
      <c r="G19" s="28"/>
      <c r="H19" s="28"/>
      <c r="I19" s="29"/>
      <c r="J19" s="30">
        <v>-115000</v>
      </c>
      <c r="K19" s="13"/>
      <c r="L19" s="13"/>
      <c r="M19" s="13"/>
      <c r="N19" s="13"/>
      <c r="O19" s="16"/>
      <c r="P19" s="16"/>
    </row>
    <row r="20" spans="1:16" ht="15" customHeight="1" thickBot="1">
      <c r="A20" s="31" t="s">
        <v>2</v>
      </c>
      <c r="B20" s="19"/>
      <c r="C20" s="19"/>
      <c r="D20" s="32"/>
      <c r="E20" s="32"/>
      <c r="F20" s="32"/>
      <c r="G20" s="32"/>
      <c r="H20" s="32"/>
      <c r="I20" s="33"/>
      <c r="J20" s="34">
        <f>SUM(J18:J19)</f>
        <v>0</v>
      </c>
      <c r="K20" s="35"/>
      <c r="L20" s="13"/>
      <c r="M20" s="13"/>
      <c r="N20" s="13"/>
      <c r="O20" s="16"/>
      <c r="P20" s="16"/>
    </row>
    <row r="21" spans="1:16" ht="15" customHeight="1">
      <c r="A21" s="14" t="s">
        <v>76</v>
      </c>
      <c r="B21" s="122"/>
      <c r="C21" s="122"/>
      <c r="D21" s="11"/>
      <c r="E21" s="226" t="s">
        <v>75</v>
      </c>
      <c r="F21" s="122"/>
      <c r="G21" s="122"/>
      <c r="H21" s="122"/>
      <c r="I21" s="79"/>
      <c r="J21" s="275">
        <v>46605.7</v>
      </c>
      <c r="K21" s="35"/>
      <c r="L21" s="13"/>
      <c r="M21" s="13"/>
      <c r="N21" s="13"/>
      <c r="O21" s="16"/>
      <c r="P21" s="16"/>
    </row>
    <row r="22" spans="1:16" ht="15" customHeight="1">
      <c r="A22" s="14" t="s">
        <v>80</v>
      </c>
      <c r="B22" s="79"/>
      <c r="C22" s="79"/>
      <c r="D22" s="264"/>
      <c r="E22" s="264"/>
      <c r="F22" s="281" t="s">
        <v>93</v>
      </c>
      <c r="G22" s="281"/>
      <c r="H22" s="264"/>
      <c r="I22" s="264"/>
      <c r="J22" s="265">
        <v>-34605.7</v>
      </c>
      <c r="K22" s="35"/>
      <c r="L22" s="13"/>
      <c r="M22" s="13"/>
      <c r="N22" s="13"/>
      <c r="O22" s="16"/>
      <c r="P22" s="16"/>
    </row>
    <row r="23" spans="1:16" ht="15" customHeight="1" thickBot="1">
      <c r="A23" s="262" t="s">
        <v>2</v>
      </c>
      <c r="B23" s="244"/>
      <c r="C23" s="257"/>
      <c r="D23" s="240"/>
      <c r="E23" s="240"/>
      <c r="F23" s="240"/>
      <c r="G23" s="240"/>
      <c r="H23" s="240"/>
      <c r="I23" s="240"/>
      <c r="J23" s="263">
        <f>SUM(J21:J22)</f>
        <v>12000</v>
      </c>
      <c r="K23" s="35"/>
      <c r="L23" s="13"/>
      <c r="M23" s="13"/>
      <c r="N23" s="13"/>
      <c r="O23" s="16"/>
      <c r="P23" s="16"/>
    </row>
    <row r="24" spans="1:16" ht="20.25" customHeight="1" thickBot="1">
      <c r="A24" s="376" t="s">
        <v>90</v>
      </c>
      <c r="B24" s="377"/>
      <c r="C24" s="377"/>
      <c r="D24" s="377"/>
      <c r="E24" s="377"/>
      <c r="F24" s="377"/>
      <c r="G24" s="377"/>
      <c r="H24" s="377"/>
      <c r="I24" s="378"/>
      <c r="J24" s="30">
        <v>-1317.2</v>
      </c>
      <c r="K24" s="35"/>
      <c r="L24" s="13"/>
      <c r="M24" s="13"/>
      <c r="N24" s="13"/>
      <c r="O24" s="16"/>
      <c r="P24" s="16"/>
    </row>
    <row r="25" spans="1:16" ht="15" customHeight="1" thickBot="1">
      <c r="A25" s="262" t="s">
        <v>95</v>
      </c>
      <c r="B25" s="244"/>
      <c r="C25" s="257"/>
      <c r="D25" s="240"/>
      <c r="E25" s="240"/>
      <c r="F25" s="240" t="s">
        <v>129</v>
      </c>
      <c r="G25" s="240"/>
      <c r="H25" s="240"/>
      <c r="I25" s="240"/>
      <c r="J25" s="26">
        <f>SUM(J23:J24)</f>
        <v>10682.8</v>
      </c>
      <c r="K25" s="35"/>
      <c r="L25" s="13"/>
      <c r="M25" s="13"/>
      <c r="N25" s="13"/>
      <c r="O25" s="16"/>
      <c r="P25" s="16"/>
    </row>
    <row r="26" spans="1:16" ht="15" customHeight="1">
      <c r="A26" s="338" t="s">
        <v>131</v>
      </c>
      <c r="B26" s="308"/>
      <c r="C26" s="304"/>
      <c r="D26" s="27"/>
      <c r="E26" s="27"/>
      <c r="F26" s="28" t="s">
        <v>96</v>
      </c>
      <c r="G26" s="28"/>
      <c r="H26" s="27"/>
      <c r="I26" s="27"/>
      <c r="J26" s="30">
        <v>14763</v>
      </c>
      <c r="K26" s="35"/>
      <c r="L26" s="13"/>
      <c r="M26" s="13"/>
      <c r="N26" s="13"/>
      <c r="O26" s="16"/>
      <c r="P26" s="16"/>
    </row>
    <row r="27" spans="1:16" ht="15" customHeight="1">
      <c r="A27" s="14" t="s">
        <v>108</v>
      </c>
      <c r="B27" s="226"/>
      <c r="C27" s="79"/>
      <c r="D27" s="264"/>
      <c r="E27" s="264" t="s">
        <v>132</v>
      </c>
      <c r="F27" s="281" t="s">
        <v>96</v>
      </c>
      <c r="G27" s="281"/>
      <c r="H27" s="264"/>
      <c r="I27" s="264"/>
      <c r="J27" s="340">
        <f>SUM(J25:J26)</f>
        <v>25445.8</v>
      </c>
      <c r="K27" s="35"/>
      <c r="L27" s="13"/>
      <c r="M27" s="13"/>
      <c r="N27" s="13"/>
      <c r="O27" s="16"/>
      <c r="P27" s="16"/>
    </row>
    <row r="28" spans="1:16" ht="15" customHeight="1" thickBot="1">
      <c r="A28" s="262" t="s">
        <v>2</v>
      </c>
      <c r="B28" s="244"/>
      <c r="C28" s="257"/>
      <c r="D28" s="240"/>
      <c r="E28" s="240" t="s">
        <v>133</v>
      </c>
      <c r="F28" s="339" t="s">
        <v>96</v>
      </c>
      <c r="G28" s="339"/>
      <c r="H28" s="240"/>
      <c r="I28" s="240"/>
      <c r="J28" s="263">
        <v>0</v>
      </c>
      <c r="K28" s="35"/>
      <c r="L28" s="13"/>
      <c r="M28" s="13"/>
      <c r="N28" s="13"/>
      <c r="O28" s="16"/>
      <c r="P28" s="16"/>
    </row>
    <row r="29" spans="1:16" ht="15" customHeight="1">
      <c r="A29" s="338" t="s">
        <v>121</v>
      </c>
      <c r="B29" s="308"/>
      <c r="C29" s="304"/>
      <c r="D29" s="27"/>
      <c r="E29" s="27" t="s">
        <v>134</v>
      </c>
      <c r="F29" s="28"/>
      <c r="G29" s="28"/>
      <c r="H29" s="27"/>
      <c r="I29" s="27"/>
      <c r="J29" s="30">
        <v>-4500</v>
      </c>
      <c r="K29" s="35"/>
      <c r="L29" s="13"/>
      <c r="M29" s="13"/>
      <c r="N29" s="13"/>
      <c r="O29" s="16"/>
      <c r="P29" s="16"/>
    </row>
    <row r="30" spans="1:16" ht="15" customHeight="1">
      <c r="A30" s="14" t="s">
        <v>122</v>
      </c>
      <c r="B30" s="226"/>
      <c r="C30" s="79"/>
      <c r="D30" s="264"/>
      <c r="E30" s="264"/>
      <c r="F30" s="281" t="s">
        <v>123</v>
      </c>
      <c r="G30" s="281"/>
      <c r="H30" s="264"/>
      <c r="I30" s="264"/>
      <c r="J30" s="265">
        <v>4500</v>
      </c>
      <c r="K30" s="35"/>
      <c r="L30" s="13"/>
      <c r="M30" s="13"/>
      <c r="N30" s="13"/>
      <c r="O30" s="16"/>
      <c r="P30" s="16"/>
    </row>
    <row r="31" spans="1:16" ht="15" customHeight="1" thickBot="1">
      <c r="A31" s="262" t="s">
        <v>2</v>
      </c>
      <c r="B31" s="244"/>
      <c r="C31" s="257"/>
      <c r="D31" s="240"/>
      <c r="E31" s="240"/>
      <c r="F31" s="339"/>
      <c r="G31" s="339"/>
      <c r="H31" s="240"/>
      <c r="I31" s="240"/>
      <c r="J31" s="263">
        <f>SUM(J29:J30)</f>
        <v>0</v>
      </c>
      <c r="K31" s="35"/>
      <c r="L31" s="13"/>
      <c r="M31" s="13"/>
      <c r="N31" s="13"/>
      <c r="O31" s="16"/>
      <c r="P31" s="16"/>
    </row>
    <row r="32" spans="1:14" ht="15" customHeight="1" thickBot="1">
      <c r="A32" s="16"/>
      <c r="B32" s="16"/>
      <c r="C32" s="16"/>
      <c r="D32" s="36"/>
      <c r="E32" s="36"/>
      <c r="F32" s="36"/>
      <c r="G32" s="36"/>
      <c r="H32" s="36"/>
      <c r="I32" s="36"/>
      <c r="J32" s="37"/>
      <c r="K32" s="13" t="s">
        <v>7</v>
      </c>
      <c r="L32" s="13"/>
      <c r="M32" s="13"/>
      <c r="N32" s="13"/>
    </row>
    <row r="33" spans="1:28" ht="66.75" customHeight="1" thickBot="1">
      <c r="A33" s="16"/>
      <c r="B33" s="16"/>
      <c r="C33" s="16"/>
      <c r="D33" s="36"/>
      <c r="E33" s="36"/>
      <c r="F33" s="36"/>
      <c r="G33" s="36"/>
      <c r="H33" s="36"/>
      <c r="I33" s="36"/>
      <c r="J33" s="37"/>
      <c r="K33" s="388" t="s">
        <v>135</v>
      </c>
      <c r="L33" s="381"/>
      <c r="M33" s="381"/>
      <c r="N33" s="380"/>
      <c r="O33" s="381" t="s">
        <v>139</v>
      </c>
      <c r="P33" s="380"/>
      <c r="Q33" s="379" t="s">
        <v>8</v>
      </c>
      <c r="R33" s="380"/>
      <c r="S33" s="382"/>
      <c r="T33" s="383"/>
      <c r="U33" s="379" t="s">
        <v>9</v>
      </c>
      <c r="V33" s="380"/>
      <c r="W33" s="379" t="s">
        <v>10</v>
      </c>
      <c r="X33" s="380"/>
      <c r="Y33" s="379" t="s">
        <v>11</v>
      </c>
      <c r="Z33" s="380"/>
      <c r="AA33" s="379" t="s">
        <v>12</v>
      </c>
      <c r="AB33" s="380"/>
    </row>
    <row r="34" spans="1:28" ht="117" customHeight="1" thickBot="1">
      <c r="A34" s="38" t="s">
        <v>13</v>
      </c>
      <c r="B34" s="39" t="s">
        <v>14</v>
      </c>
      <c r="C34" s="39" t="s">
        <v>15</v>
      </c>
      <c r="D34" s="40" t="s">
        <v>16</v>
      </c>
      <c r="E34" s="40" t="s">
        <v>17</v>
      </c>
      <c r="F34" s="40" t="s">
        <v>18</v>
      </c>
      <c r="G34" s="40" t="s">
        <v>103</v>
      </c>
      <c r="H34" s="40" t="s">
        <v>19</v>
      </c>
      <c r="I34" s="40" t="s">
        <v>20</v>
      </c>
      <c r="J34" s="41" t="s">
        <v>56</v>
      </c>
      <c r="K34" s="42" t="s">
        <v>94</v>
      </c>
      <c r="L34" s="43" t="s">
        <v>21</v>
      </c>
      <c r="M34" s="44" t="s">
        <v>136</v>
      </c>
      <c r="N34" s="43" t="s">
        <v>21</v>
      </c>
      <c r="O34" s="42" t="s">
        <v>140</v>
      </c>
      <c r="P34" s="45" t="s">
        <v>21</v>
      </c>
      <c r="Q34" s="42" t="s">
        <v>23</v>
      </c>
      <c r="R34" s="45" t="s">
        <v>21</v>
      </c>
      <c r="S34" s="46" t="s">
        <v>22</v>
      </c>
      <c r="T34" s="45" t="s">
        <v>21</v>
      </c>
      <c r="U34" s="46" t="s">
        <v>22</v>
      </c>
      <c r="V34" s="45" t="s">
        <v>21</v>
      </c>
      <c r="W34" s="46" t="s">
        <v>22</v>
      </c>
      <c r="X34" s="45" t="s">
        <v>21</v>
      </c>
      <c r="Y34" s="46" t="s">
        <v>22</v>
      </c>
      <c r="Z34" s="45" t="s">
        <v>21</v>
      </c>
      <c r="AA34" s="46" t="s">
        <v>22</v>
      </c>
      <c r="AB34" s="45" t="s">
        <v>21</v>
      </c>
    </row>
    <row r="35" spans="1:28" ht="12.75" customHeight="1">
      <c r="A35" s="47"/>
      <c r="B35" s="48">
        <v>2212</v>
      </c>
      <c r="C35" s="48"/>
      <c r="D35" s="49" t="s">
        <v>63</v>
      </c>
      <c r="E35" s="50" t="s">
        <v>24</v>
      </c>
      <c r="F35" s="50"/>
      <c r="G35" s="50"/>
      <c r="H35" s="50"/>
      <c r="I35" s="51"/>
      <c r="J35" s="52"/>
      <c r="K35" s="53"/>
      <c r="L35" s="54"/>
      <c r="M35" s="55"/>
      <c r="N35" s="54"/>
      <c r="O35" s="56"/>
      <c r="P35" s="153"/>
      <c r="Q35" s="57"/>
      <c r="R35" s="58"/>
      <c r="S35" s="59"/>
      <c r="T35" s="60"/>
      <c r="U35" s="59"/>
      <c r="V35" s="61"/>
      <c r="W35" s="62"/>
      <c r="X35" s="16"/>
      <c r="Y35" s="59"/>
      <c r="Z35" s="61"/>
      <c r="AA35" s="59"/>
      <c r="AB35" s="61"/>
    </row>
    <row r="36" spans="1:28" ht="12.75" customHeight="1">
      <c r="A36" s="63"/>
      <c r="B36" s="64"/>
      <c r="C36" s="64">
        <v>6351</v>
      </c>
      <c r="D36" s="64"/>
      <c r="E36" s="65"/>
      <c r="F36" s="65"/>
      <c r="G36" s="65"/>
      <c r="H36" s="65"/>
      <c r="I36" s="66"/>
      <c r="J36" s="67"/>
      <c r="K36" s="68"/>
      <c r="L36" s="69"/>
      <c r="M36" s="70">
        <v>6015.6</v>
      </c>
      <c r="N36" s="69"/>
      <c r="O36" s="71"/>
      <c r="P36" s="144"/>
      <c r="Q36" s="72"/>
      <c r="R36" s="73"/>
      <c r="S36" s="74"/>
      <c r="T36" s="75"/>
      <c r="U36" s="76"/>
      <c r="V36" s="77"/>
      <c r="W36" s="78"/>
      <c r="X36" s="79"/>
      <c r="Y36" s="76"/>
      <c r="Z36" s="77"/>
      <c r="AA36" s="76"/>
      <c r="AB36" s="77"/>
    </row>
    <row r="37" spans="1:28" ht="12.75" customHeight="1" thickBot="1">
      <c r="A37" s="289"/>
      <c r="B37" s="93"/>
      <c r="C37" s="93">
        <v>6351</v>
      </c>
      <c r="D37" s="93"/>
      <c r="E37" s="290" t="s">
        <v>25</v>
      </c>
      <c r="F37" s="290"/>
      <c r="G37" s="290"/>
      <c r="H37" s="290"/>
      <c r="I37" s="95"/>
      <c r="J37" s="291">
        <v>20000</v>
      </c>
      <c r="K37" s="97"/>
      <c r="L37" s="292">
        <f>SUM(J37:K37)</f>
        <v>20000</v>
      </c>
      <c r="M37" s="192">
        <f>SUM(M36)</f>
        <v>6015.6</v>
      </c>
      <c r="N37" s="292">
        <f>SUM(L37:M37)</f>
        <v>26015.6</v>
      </c>
      <c r="O37" s="71"/>
      <c r="P37" s="346">
        <f>SUM(N37:O37)</f>
        <v>26015.6</v>
      </c>
      <c r="Q37" s="81">
        <f>SUM(Q36)</f>
        <v>0</v>
      </c>
      <c r="R37" s="83"/>
      <c r="S37" s="74"/>
      <c r="T37" s="83"/>
      <c r="U37" s="84"/>
      <c r="V37" s="83">
        <f>SUM(U37)</f>
        <v>0</v>
      </c>
      <c r="W37" s="84"/>
      <c r="X37" s="85">
        <f>SUM(V37:W37)</f>
        <v>0</v>
      </c>
      <c r="Y37" s="84">
        <f>SUM(Y36)</f>
        <v>0</v>
      </c>
      <c r="Z37" s="83">
        <f>SUM(X37:Y37)</f>
        <v>0</v>
      </c>
      <c r="AA37" s="84">
        <f>SUM(AA36)</f>
        <v>0</v>
      </c>
      <c r="AB37" s="83">
        <f>SUM(Z37:AA37)</f>
        <v>0</v>
      </c>
    </row>
    <row r="38" spans="1:28" ht="12.75" customHeight="1">
      <c r="A38" s="104"/>
      <c r="B38" s="105">
        <v>2212</v>
      </c>
      <c r="C38" s="105"/>
      <c r="D38" s="156" t="s">
        <v>27</v>
      </c>
      <c r="E38" s="107" t="s">
        <v>28</v>
      </c>
      <c r="F38" s="138"/>
      <c r="G38" s="138"/>
      <c r="H38" s="138"/>
      <c r="I38" s="108"/>
      <c r="J38" s="109"/>
      <c r="K38" s="110"/>
      <c r="L38" s="111"/>
      <c r="M38" s="112"/>
      <c r="N38" s="113"/>
      <c r="O38" s="114"/>
      <c r="P38" s="278"/>
      <c r="Q38" s="72"/>
      <c r="R38" s="73"/>
      <c r="S38" s="59"/>
      <c r="T38" s="60"/>
      <c r="U38" s="72"/>
      <c r="V38" s="60"/>
      <c r="W38" s="115"/>
      <c r="X38" s="15"/>
      <c r="Y38" s="72"/>
      <c r="Z38" s="60"/>
      <c r="AA38" s="72"/>
      <c r="AB38" s="60"/>
    </row>
    <row r="39" spans="1:28" ht="12.75" customHeight="1">
      <c r="A39" s="116"/>
      <c r="B39" s="117"/>
      <c r="C39" s="117">
        <v>6121</v>
      </c>
      <c r="D39" s="124"/>
      <c r="E39" s="129"/>
      <c r="F39" s="130"/>
      <c r="G39" s="130"/>
      <c r="H39" s="130"/>
      <c r="I39" s="108"/>
      <c r="J39" s="119"/>
      <c r="K39" s="68">
        <v>500</v>
      </c>
      <c r="L39" s="69"/>
      <c r="M39" s="70">
        <v>-7324.4</v>
      </c>
      <c r="N39" s="120"/>
      <c r="O39" s="71"/>
      <c r="P39" s="144"/>
      <c r="Q39" s="76"/>
      <c r="R39" s="92"/>
      <c r="S39" s="59"/>
      <c r="T39" s="60"/>
      <c r="U39" s="72"/>
      <c r="V39" s="60"/>
      <c r="W39" s="115"/>
      <c r="X39" s="15"/>
      <c r="Y39" s="72"/>
      <c r="Z39" s="60"/>
      <c r="AA39" s="72"/>
      <c r="AB39" s="60"/>
    </row>
    <row r="40" spans="1:28" ht="12.75" customHeight="1" thickBot="1">
      <c r="A40" s="131"/>
      <c r="B40" s="132"/>
      <c r="C40" s="133">
        <v>6121</v>
      </c>
      <c r="D40" s="133"/>
      <c r="E40" s="94" t="s">
        <v>26</v>
      </c>
      <c r="F40" s="94"/>
      <c r="G40" s="94"/>
      <c r="H40" s="94"/>
      <c r="I40" s="95"/>
      <c r="J40" s="96">
        <v>34000</v>
      </c>
      <c r="K40" s="97">
        <f>SUM(K39)</f>
        <v>500</v>
      </c>
      <c r="L40" s="135">
        <f>SUM(J40:K40)</f>
        <v>34500</v>
      </c>
      <c r="M40" s="192">
        <f>SUM(M39)</f>
        <v>-7324.4</v>
      </c>
      <c r="N40" s="272">
        <f>SUM(L40:M40)</f>
        <v>27175.6</v>
      </c>
      <c r="O40" s="100"/>
      <c r="P40" s="98">
        <f>SUM(N40:O40)</f>
        <v>27175.6</v>
      </c>
      <c r="Q40" s="103"/>
      <c r="R40" s="136"/>
      <c r="S40" s="101"/>
      <c r="T40" s="102"/>
      <c r="U40" s="103"/>
      <c r="V40" s="102"/>
      <c r="W40" s="137"/>
      <c r="X40" s="18"/>
      <c r="Y40" s="103"/>
      <c r="Z40" s="102"/>
      <c r="AA40" s="103"/>
      <c r="AB40" s="102"/>
    </row>
    <row r="41" spans="1:28" ht="12.75" customHeight="1">
      <c r="A41" s="104"/>
      <c r="B41" s="105">
        <v>2212</v>
      </c>
      <c r="C41" s="105"/>
      <c r="D41" s="106" t="s">
        <v>57</v>
      </c>
      <c r="E41" s="138" t="s">
        <v>98</v>
      </c>
      <c r="F41" s="107"/>
      <c r="G41" s="107"/>
      <c r="H41" s="107"/>
      <c r="I41" s="86"/>
      <c r="J41" s="139"/>
      <c r="K41" s="87"/>
      <c r="L41" s="88"/>
      <c r="M41" s="89"/>
      <c r="N41" s="90"/>
      <c r="O41" s="87"/>
      <c r="P41" s="162"/>
      <c r="Q41" s="72"/>
      <c r="R41" s="73"/>
      <c r="S41" s="59"/>
      <c r="T41" s="60"/>
      <c r="U41" s="72"/>
      <c r="V41" s="60"/>
      <c r="W41" s="115"/>
      <c r="X41" s="15"/>
      <c r="Y41" s="72"/>
      <c r="Z41" s="60"/>
      <c r="AA41" s="72"/>
      <c r="AB41" s="60"/>
    </row>
    <row r="42" spans="1:28" ht="12.75" customHeight="1">
      <c r="A42" s="142"/>
      <c r="B42" s="106"/>
      <c r="C42" s="117">
        <v>6121</v>
      </c>
      <c r="D42" s="124"/>
      <c r="E42" s="129"/>
      <c r="F42" s="129"/>
      <c r="G42" s="125"/>
      <c r="H42" s="129"/>
      <c r="I42" s="80"/>
      <c r="J42" s="143"/>
      <c r="K42" s="68"/>
      <c r="L42" s="69"/>
      <c r="M42" s="70">
        <v>-2694.6</v>
      </c>
      <c r="N42" s="271"/>
      <c r="O42" s="348">
        <v>6958.5</v>
      </c>
      <c r="P42" s="355"/>
      <c r="Q42" s="81"/>
      <c r="R42" s="128"/>
      <c r="S42" s="59"/>
      <c r="T42" s="128"/>
      <c r="U42" s="145"/>
      <c r="V42" s="128"/>
      <c r="W42" s="145"/>
      <c r="X42" s="146"/>
      <c r="Y42" s="145"/>
      <c r="Z42" s="128"/>
      <c r="AA42" s="145"/>
      <c r="AB42" s="128"/>
    </row>
    <row r="43" spans="1:28" ht="12.75" customHeight="1" thickBot="1">
      <c r="A43" s="131"/>
      <c r="B43" s="132"/>
      <c r="C43" s="133">
        <v>6121</v>
      </c>
      <c r="D43" s="133"/>
      <c r="E43" s="94" t="s">
        <v>26</v>
      </c>
      <c r="F43" s="94"/>
      <c r="G43" s="332"/>
      <c r="H43" s="94"/>
      <c r="I43" s="95"/>
      <c r="J43" s="147">
        <v>11035</v>
      </c>
      <c r="K43" s="97"/>
      <c r="L43" s="98">
        <f>SUM(J43:K43)</f>
        <v>11035</v>
      </c>
      <c r="M43" s="192">
        <f>SUM(M42)</f>
        <v>-2694.6</v>
      </c>
      <c r="N43" s="272">
        <f>SUM(L43:M43)</f>
        <v>8340.4</v>
      </c>
      <c r="O43" s="351">
        <f>SUM(O42)</f>
        <v>6958.5</v>
      </c>
      <c r="P43" s="356">
        <f>SUM(N43:O43)</f>
        <v>15298.9</v>
      </c>
      <c r="Q43" s="127"/>
      <c r="R43" s="128"/>
      <c r="S43" s="59"/>
      <c r="T43" s="128"/>
      <c r="U43" s="145"/>
      <c r="V43" s="128"/>
      <c r="W43" s="145"/>
      <c r="X43" s="146"/>
      <c r="Y43" s="145"/>
      <c r="Z43" s="128"/>
      <c r="AA43" s="145"/>
      <c r="AB43" s="128"/>
    </row>
    <row r="44" spans="1:28" ht="12.75" customHeight="1">
      <c r="A44" s="148"/>
      <c r="B44" s="327">
        <v>2212</v>
      </c>
      <c r="C44" s="149"/>
      <c r="D44" s="150" t="s">
        <v>64</v>
      </c>
      <c r="E44" s="151" t="s">
        <v>29</v>
      </c>
      <c r="F44" s="151"/>
      <c r="G44" s="266"/>
      <c r="H44" s="151"/>
      <c r="I44" s="51"/>
      <c r="J44" s="152"/>
      <c r="K44" s="53"/>
      <c r="L44" s="54"/>
      <c r="M44" s="55"/>
      <c r="N44" s="267"/>
      <c r="O44" s="350"/>
      <c r="P44" s="357"/>
      <c r="Q44" s="154"/>
      <c r="R44" s="155"/>
      <c r="S44" s="59"/>
      <c r="T44" s="60"/>
      <c r="U44" s="72"/>
      <c r="V44" s="60"/>
      <c r="W44" s="115"/>
      <c r="X44" s="15"/>
      <c r="Y44" s="72"/>
      <c r="Z44" s="60"/>
      <c r="AA44" s="72"/>
      <c r="AB44" s="60"/>
    </row>
    <row r="45" spans="1:28" ht="12.75" customHeight="1">
      <c r="A45" s="142"/>
      <c r="B45" s="106"/>
      <c r="C45" s="106">
        <v>6121</v>
      </c>
      <c r="D45" s="123"/>
      <c r="E45" s="125"/>
      <c r="F45" s="315"/>
      <c r="G45" s="315">
        <v>8500</v>
      </c>
      <c r="H45" s="125"/>
      <c r="I45" s="80"/>
      <c r="J45" s="143"/>
      <c r="K45" s="68"/>
      <c r="L45" s="69"/>
      <c r="M45" s="70">
        <v>-6500</v>
      </c>
      <c r="N45" s="271"/>
      <c r="O45" s="348">
        <v>-1000</v>
      </c>
      <c r="P45" s="355"/>
      <c r="Q45" s="81"/>
      <c r="R45" s="82"/>
      <c r="S45" s="74"/>
      <c r="T45" s="83"/>
      <c r="U45" s="84"/>
      <c r="V45" s="83"/>
      <c r="W45" s="84"/>
      <c r="X45" s="146"/>
      <c r="Y45" s="145"/>
      <c r="Z45" s="128"/>
      <c r="AA45" s="145"/>
      <c r="AB45" s="128"/>
    </row>
    <row r="46" spans="1:28" ht="12.75" customHeight="1" thickBot="1">
      <c r="A46" s="131"/>
      <c r="B46" s="132"/>
      <c r="C46" s="133">
        <v>6121</v>
      </c>
      <c r="D46" s="133"/>
      <c r="E46" s="94" t="s">
        <v>26</v>
      </c>
      <c r="F46" s="94"/>
      <c r="G46" s="94"/>
      <c r="H46" s="94"/>
      <c r="I46" s="95"/>
      <c r="J46" s="147">
        <v>8000</v>
      </c>
      <c r="K46" s="134"/>
      <c r="L46" s="135">
        <f>SUM(J46:K46)</f>
        <v>8000</v>
      </c>
      <c r="M46" s="97">
        <f>SUM(M45)</f>
        <v>-6500</v>
      </c>
      <c r="N46" s="272">
        <f>SUM(L46:M46)</f>
        <v>1500</v>
      </c>
      <c r="O46" s="352">
        <f>SUM(O45)</f>
        <v>-1000</v>
      </c>
      <c r="P46" s="358">
        <f>SUM(N46:O46)</f>
        <v>500</v>
      </c>
      <c r="Q46" s="97"/>
      <c r="R46" s="157"/>
      <c r="S46" s="158"/>
      <c r="T46" s="159"/>
      <c r="U46" s="160"/>
      <c r="V46" s="159"/>
      <c r="W46" s="160"/>
      <c r="X46" s="159"/>
      <c r="Y46" s="145"/>
      <c r="Z46" s="128"/>
      <c r="AA46" s="145"/>
      <c r="AB46" s="128"/>
    </row>
    <row r="47" spans="1:28" ht="23.25" customHeight="1">
      <c r="A47" s="104"/>
      <c r="B47" s="105">
        <v>2212</v>
      </c>
      <c r="C47" s="105"/>
      <c r="D47" s="106"/>
      <c r="E47" s="107" t="s">
        <v>30</v>
      </c>
      <c r="F47" s="107"/>
      <c r="G47" s="107"/>
      <c r="H47" s="107"/>
      <c r="I47" s="86"/>
      <c r="J47" s="161"/>
      <c r="K47" s="87"/>
      <c r="L47" s="88"/>
      <c r="M47" s="89"/>
      <c r="N47" s="270"/>
      <c r="O47" s="349"/>
      <c r="P47" s="356"/>
      <c r="Q47" s="72"/>
      <c r="R47" s="73"/>
      <c r="S47" s="59"/>
      <c r="T47" s="60"/>
      <c r="U47" s="72"/>
      <c r="V47" s="61"/>
      <c r="W47" s="62"/>
      <c r="X47" s="16"/>
      <c r="Y47" s="72"/>
      <c r="Z47" s="61"/>
      <c r="AA47" s="72"/>
      <c r="AB47" s="61"/>
    </row>
    <row r="48" spans="1:28" ht="12.75" customHeight="1">
      <c r="A48" s="142"/>
      <c r="B48" s="106"/>
      <c r="C48" s="106">
        <v>6121</v>
      </c>
      <c r="D48" s="163"/>
      <c r="E48" s="125"/>
      <c r="F48" s="125"/>
      <c r="G48" s="125"/>
      <c r="H48" s="125"/>
      <c r="I48" s="80"/>
      <c r="J48" s="67"/>
      <c r="K48" s="68"/>
      <c r="L48" s="69"/>
      <c r="M48" s="70"/>
      <c r="N48" s="144"/>
      <c r="O48" s="348"/>
      <c r="P48" s="355"/>
      <c r="Q48" s="76"/>
      <c r="R48" s="92"/>
      <c r="S48" s="76"/>
      <c r="T48" s="75"/>
      <c r="U48" s="76"/>
      <c r="V48" s="75"/>
      <c r="W48" s="121"/>
      <c r="X48" s="122"/>
      <c r="Y48" s="76"/>
      <c r="Z48" s="75"/>
      <c r="AA48" s="76"/>
      <c r="AB48" s="75"/>
    </row>
    <row r="49" spans="1:28" ht="12.75" customHeight="1" thickBot="1">
      <c r="A49" s="131"/>
      <c r="B49" s="132"/>
      <c r="C49" s="133">
        <v>6121</v>
      </c>
      <c r="D49" s="133"/>
      <c r="E49" s="94" t="s">
        <v>26</v>
      </c>
      <c r="F49" s="94"/>
      <c r="G49" s="94"/>
      <c r="H49" s="94"/>
      <c r="I49" s="95"/>
      <c r="J49" s="96">
        <v>0</v>
      </c>
      <c r="K49" s="134"/>
      <c r="L49" s="98">
        <f>SUM(J49:K49)</f>
        <v>0</v>
      </c>
      <c r="M49" s="192">
        <f>SUM(M48)</f>
        <v>0</v>
      </c>
      <c r="N49" s="98">
        <f>SUM(L49:M49)</f>
        <v>0</v>
      </c>
      <c r="O49" s="363"/>
      <c r="P49" s="358">
        <f>SUM(N49:O49)</f>
        <v>0</v>
      </c>
      <c r="Q49" s="165"/>
      <c r="R49" s="166"/>
      <c r="S49" s="97"/>
      <c r="T49" s="167"/>
      <c r="U49" s="103"/>
      <c r="V49" s="167"/>
      <c r="W49" s="168"/>
      <c r="X49" s="169"/>
      <c r="Y49" s="103"/>
      <c r="Z49" s="167"/>
      <c r="AA49" s="103"/>
      <c r="AB49" s="167"/>
    </row>
    <row r="50" spans="1:28" ht="12.75" customHeight="1">
      <c r="A50" s="148"/>
      <c r="B50" s="149">
        <v>2212</v>
      </c>
      <c r="C50" s="149"/>
      <c r="D50" s="150" t="s">
        <v>60</v>
      </c>
      <c r="E50" s="138" t="s">
        <v>62</v>
      </c>
      <c r="F50" s="138"/>
      <c r="G50" s="138"/>
      <c r="H50" s="261" t="s">
        <v>61</v>
      </c>
      <c r="I50" s="51"/>
      <c r="J50" s="152"/>
      <c r="K50" s="53"/>
      <c r="L50" s="54"/>
      <c r="M50" s="55"/>
      <c r="N50" s="153"/>
      <c r="O50" s="349"/>
      <c r="P50" s="356"/>
      <c r="Q50" s="72"/>
      <c r="R50" s="73"/>
      <c r="S50" s="59"/>
      <c r="T50" s="60"/>
      <c r="U50" s="72"/>
      <c r="V50" s="60"/>
      <c r="W50" s="115"/>
      <c r="X50" s="15"/>
      <c r="Y50" s="72"/>
      <c r="Z50" s="60"/>
      <c r="AA50" s="72"/>
      <c r="AB50" s="60"/>
    </row>
    <row r="51" spans="1:28" ht="12.75" customHeight="1">
      <c r="A51" s="142"/>
      <c r="B51" s="106"/>
      <c r="C51" s="106">
        <v>6121</v>
      </c>
      <c r="D51" s="106"/>
      <c r="E51" s="125"/>
      <c r="F51" s="125"/>
      <c r="G51" s="125"/>
      <c r="H51" s="125"/>
      <c r="I51" s="80"/>
      <c r="J51" s="67"/>
      <c r="K51" s="68">
        <v>7155.5</v>
      </c>
      <c r="L51" s="69"/>
      <c r="M51" s="70"/>
      <c r="N51" s="144"/>
      <c r="O51" s="68"/>
      <c r="P51" s="144"/>
      <c r="Q51" s="76"/>
      <c r="R51" s="92"/>
      <c r="S51" s="74"/>
      <c r="T51" s="75"/>
      <c r="U51" s="76"/>
      <c r="V51" s="75"/>
      <c r="W51" s="121"/>
      <c r="X51" s="122"/>
      <c r="Y51" s="76"/>
      <c r="Z51" s="75"/>
      <c r="AA51" s="76"/>
      <c r="AB51" s="75"/>
    </row>
    <row r="52" spans="1:28" ht="12.75" customHeight="1" thickBot="1">
      <c r="A52" s="170"/>
      <c r="B52" s="171"/>
      <c r="C52" s="172">
        <v>6121</v>
      </c>
      <c r="D52" s="172"/>
      <c r="E52" s="94" t="s">
        <v>26</v>
      </c>
      <c r="F52" s="173"/>
      <c r="G52" s="173"/>
      <c r="H52" s="173"/>
      <c r="I52" s="174"/>
      <c r="J52" s="175">
        <v>4114.6</v>
      </c>
      <c r="K52" s="165">
        <f>SUM(K51)</f>
        <v>7155.5</v>
      </c>
      <c r="L52" s="176">
        <f>SUM(J52:K52)</f>
        <v>11270.1</v>
      </c>
      <c r="M52" s="316"/>
      <c r="N52" s="176">
        <f>SUM(L52:M52)</f>
        <v>11270.1</v>
      </c>
      <c r="O52" s="347"/>
      <c r="P52" s="176">
        <f>SUM(N52:O52)</f>
        <v>11270.1</v>
      </c>
      <c r="Q52" s="165">
        <f>SUM(Q51)</f>
        <v>0</v>
      </c>
      <c r="R52" s="166">
        <f>SUM(Q52)</f>
        <v>0</v>
      </c>
      <c r="S52" s="101"/>
      <c r="T52" s="167">
        <f>SUM(R52:S52)</f>
        <v>0</v>
      </c>
      <c r="U52" s="101"/>
      <c r="V52" s="167">
        <f>SUM(T52:U52)</f>
        <v>0</v>
      </c>
      <c r="W52" s="168"/>
      <c r="X52" s="169">
        <f>SUM(V52:W52)</f>
        <v>0</v>
      </c>
      <c r="Y52" s="97">
        <f>SUM(Y51)</f>
        <v>0</v>
      </c>
      <c r="Z52" s="167">
        <f>SUM(X52:Y52)</f>
        <v>0</v>
      </c>
      <c r="AA52" s="97"/>
      <c r="AB52" s="167">
        <f>SUM(Z52:AA52)</f>
        <v>0</v>
      </c>
    </row>
    <row r="53" spans="1:28" ht="12.75" customHeight="1">
      <c r="A53" s="104"/>
      <c r="B53" s="105">
        <v>2212</v>
      </c>
      <c r="C53" s="105"/>
      <c r="D53" s="117" t="s">
        <v>65</v>
      </c>
      <c r="E53" s="138" t="s">
        <v>31</v>
      </c>
      <c r="F53" s="107"/>
      <c r="G53" s="107"/>
      <c r="H53" s="107"/>
      <c r="I53" s="86"/>
      <c r="J53" s="139"/>
      <c r="K53" s="87"/>
      <c r="L53" s="88"/>
      <c r="M53" s="89"/>
      <c r="N53" s="162"/>
      <c r="O53" s="91"/>
      <c r="P53" s="162"/>
      <c r="Q53" s="72"/>
      <c r="R53" s="73"/>
      <c r="S53" s="59"/>
      <c r="T53" s="60"/>
      <c r="U53" s="59"/>
      <c r="V53" s="60"/>
      <c r="W53" s="115"/>
      <c r="X53" s="15"/>
      <c r="Y53" s="59"/>
      <c r="Z53" s="60"/>
      <c r="AA53" s="59"/>
      <c r="AB53" s="60"/>
    </row>
    <row r="54" spans="1:28" ht="12.75" customHeight="1">
      <c r="A54" s="142"/>
      <c r="B54" s="106"/>
      <c r="C54" s="106">
        <v>6121</v>
      </c>
      <c r="D54" s="106"/>
      <c r="E54" s="125"/>
      <c r="F54" s="125"/>
      <c r="G54" s="125"/>
      <c r="H54" s="125"/>
      <c r="I54" s="80"/>
      <c r="J54" s="67"/>
      <c r="K54" s="68"/>
      <c r="L54" s="69"/>
      <c r="M54" s="70"/>
      <c r="N54" s="144"/>
      <c r="O54" s="71"/>
      <c r="P54" s="144"/>
      <c r="Q54" s="76"/>
      <c r="R54" s="92"/>
      <c r="S54" s="74"/>
      <c r="T54" s="75"/>
      <c r="U54" s="76"/>
      <c r="V54" s="75"/>
      <c r="W54" s="121"/>
      <c r="X54" s="122"/>
      <c r="Y54" s="76"/>
      <c r="Z54" s="75"/>
      <c r="AA54" s="76"/>
      <c r="AB54" s="75"/>
    </row>
    <row r="55" spans="1:28" ht="12.75" customHeight="1" thickBot="1">
      <c r="A55" s="170"/>
      <c r="B55" s="171"/>
      <c r="C55" s="172">
        <v>6121</v>
      </c>
      <c r="D55" s="172"/>
      <c r="E55" s="94" t="s">
        <v>26</v>
      </c>
      <c r="F55" s="94"/>
      <c r="G55" s="94"/>
      <c r="H55" s="94"/>
      <c r="I55" s="95"/>
      <c r="J55" s="96">
        <v>1024</v>
      </c>
      <c r="K55" s="97"/>
      <c r="L55" s="98">
        <f>SUM(J55:K55)</f>
        <v>1024</v>
      </c>
      <c r="M55" s="192">
        <f>SUM(M54)</f>
        <v>0</v>
      </c>
      <c r="N55" s="98">
        <f>SUM(L55:M55)</f>
        <v>1024</v>
      </c>
      <c r="O55" s="100"/>
      <c r="P55" s="98">
        <f>SUM(N55:O55)</f>
        <v>1024</v>
      </c>
      <c r="Q55" s="97">
        <f>SUM(Q54)</f>
        <v>0</v>
      </c>
      <c r="R55" s="167">
        <f>SUM(Q55)</f>
        <v>0</v>
      </c>
      <c r="S55" s="101"/>
      <c r="T55" s="167">
        <f>SUM(R55:S55)</f>
        <v>0</v>
      </c>
      <c r="U55" s="97">
        <f>SUM(U54)</f>
        <v>0</v>
      </c>
      <c r="V55" s="167">
        <f>SUM(T55:U55)</f>
        <v>0</v>
      </c>
      <c r="W55" s="168"/>
      <c r="X55" s="169">
        <f>SUM(V55:W55)</f>
        <v>0</v>
      </c>
      <c r="Y55" s="97"/>
      <c r="Z55" s="167">
        <f>SUM(X55:Y55)</f>
        <v>0</v>
      </c>
      <c r="AA55" s="97"/>
      <c r="AB55" s="167">
        <f>SUM(Z55:AA55)</f>
        <v>0</v>
      </c>
    </row>
    <row r="56" spans="1:28" ht="24" customHeight="1">
      <c r="A56" s="148"/>
      <c r="B56" s="149">
        <v>2212</v>
      </c>
      <c r="C56" s="149"/>
      <c r="D56" s="150" t="s">
        <v>66</v>
      </c>
      <c r="E56" s="138" t="s">
        <v>32</v>
      </c>
      <c r="F56" s="138"/>
      <c r="G56" s="138"/>
      <c r="H56" s="138"/>
      <c r="I56" s="51"/>
      <c r="J56" s="152"/>
      <c r="K56" s="53"/>
      <c r="L56" s="54"/>
      <c r="M56" s="55"/>
      <c r="N56" s="153"/>
      <c r="O56" s="91"/>
      <c r="P56" s="162"/>
      <c r="Q56" s="72"/>
      <c r="R56" s="73"/>
      <c r="S56" s="59"/>
      <c r="T56" s="60"/>
      <c r="U56" s="72"/>
      <c r="V56" s="61"/>
      <c r="W56" s="62"/>
      <c r="X56" s="16"/>
      <c r="Y56" s="72"/>
      <c r="Z56" s="61"/>
      <c r="AA56" s="72"/>
      <c r="AB56" s="61"/>
    </row>
    <row r="57" spans="1:28" ht="12.75" customHeight="1">
      <c r="A57" s="142"/>
      <c r="B57" s="106"/>
      <c r="C57" s="106">
        <v>6121</v>
      </c>
      <c r="D57" s="106"/>
      <c r="E57" s="125"/>
      <c r="F57" s="125"/>
      <c r="G57" s="125"/>
      <c r="H57" s="125"/>
      <c r="I57" s="80"/>
      <c r="J57" s="178"/>
      <c r="K57" s="68"/>
      <c r="L57" s="69"/>
      <c r="M57" s="70"/>
      <c r="N57" s="144"/>
      <c r="O57" s="71">
        <v>-578.9</v>
      </c>
      <c r="P57" s="144"/>
      <c r="Q57" s="76"/>
      <c r="R57" s="92"/>
      <c r="S57" s="74"/>
      <c r="T57" s="75"/>
      <c r="U57" s="76"/>
      <c r="V57" s="77"/>
      <c r="W57" s="78"/>
      <c r="X57" s="79"/>
      <c r="Y57" s="76"/>
      <c r="Z57" s="77"/>
      <c r="AA57" s="76"/>
      <c r="AB57" s="77"/>
    </row>
    <row r="58" spans="1:28" ht="12.75" customHeight="1" thickBot="1">
      <c r="A58" s="131"/>
      <c r="B58" s="132"/>
      <c r="C58" s="133">
        <v>6121</v>
      </c>
      <c r="D58" s="133"/>
      <c r="E58" s="94" t="s">
        <v>26</v>
      </c>
      <c r="F58" s="94"/>
      <c r="G58" s="94"/>
      <c r="H58" s="94"/>
      <c r="I58" s="95"/>
      <c r="J58" s="147">
        <v>578.9</v>
      </c>
      <c r="K58" s="97"/>
      <c r="L58" s="98">
        <f>SUM(J58:K58)</f>
        <v>578.9</v>
      </c>
      <c r="M58" s="192">
        <f>SUM(M57)</f>
        <v>0</v>
      </c>
      <c r="N58" s="98">
        <f>SUM(L58:M58)</f>
        <v>578.9</v>
      </c>
      <c r="O58" s="353">
        <f>SUM(O57)</f>
        <v>-578.9</v>
      </c>
      <c r="P58" s="98">
        <f>SUM(N58:O58)</f>
        <v>0</v>
      </c>
      <c r="Q58" s="97">
        <f>SUM(Q57)</f>
        <v>0</v>
      </c>
      <c r="R58" s="167">
        <f>SUM(Q58)</f>
        <v>0</v>
      </c>
      <c r="S58" s="101"/>
      <c r="T58" s="167">
        <f>SUM(R58:S58)</f>
        <v>0</v>
      </c>
      <c r="U58" s="97">
        <f>SUM(U57)</f>
        <v>0</v>
      </c>
      <c r="V58" s="167">
        <f>SUM(T58:U58)</f>
        <v>0</v>
      </c>
      <c r="W58" s="168"/>
      <c r="X58" s="169">
        <f>SUM(V58:W58)</f>
        <v>0</v>
      </c>
      <c r="Y58" s="97">
        <f>SUM(Y57)</f>
        <v>0</v>
      </c>
      <c r="Z58" s="167">
        <f>SUM(X58:Y58)</f>
        <v>0</v>
      </c>
      <c r="AA58" s="97"/>
      <c r="AB58" s="167">
        <f>SUM(Z58:AA58)</f>
        <v>0</v>
      </c>
    </row>
    <row r="59" spans="1:28" ht="27" customHeight="1" thickBot="1">
      <c r="A59" s="104"/>
      <c r="B59" s="149">
        <v>2212</v>
      </c>
      <c r="C59" s="105"/>
      <c r="D59" s="49" t="s">
        <v>67</v>
      </c>
      <c r="E59" s="179" t="s">
        <v>33</v>
      </c>
      <c r="F59" s="180"/>
      <c r="G59" s="180"/>
      <c r="H59" s="180"/>
      <c r="I59" s="86"/>
      <c r="J59" s="181"/>
      <c r="K59" s="127"/>
      <c r="L59" s="162"/>
      <c r="M59" s="89"/>
      <c r="N59" s="162"/>
      <c r="O59" s="91"/>
      <c r="P59" s="162"/>
      <c r="Q59" s="165"/>
      <c r="R59" s="166"/>
      <c r="S59" s="158"/>
      <c r="T59" s="166"/>
      <c r="U59" s="165"/>
      <c r="V59" s="166"/>
      <c r="W59" s="182"/>
      <c r="X59" s="183"/>
      <c r="Y59" s="165"/>
      <c r="Z59" s="166"/>
      <c r="AA59" s="165"/>
      <c r="AB59" s="166"/>
    </row>
    <row r="60" spans="1:28" ht="12.75" customHeight="1" thickBot="1">
      <c r="A60" s="116"/>
      <c r="B60" s="117"/>
      <c r="C60" s="106">
        <v>6121</v>
      </c>
      <c r="D60" s="124"/>
      <c r="E60" s="125"/>
      <c r="F60" s="129"/>
      <c r="G60" s="129"/>
      <c r="H60" s="129"/>
      <c r="I60" s="140"/>
      <c r="J60" s="184"/>
      <c r="K60" s="186"/>
      <c r="L60" s="185"/>
      <c r="M60" s="141"/>
      <c r="N60" s="185"/>
      <c r="O60" s="71"/>
      <c r="P60" s="144"/>
      <c r="Q60" s="165"/>
      <c r="R60" s="166"/>
      <c r="S60" s="158"/>
      <c r="T60" s="166"/>
      <c r="U60" s="165"/>
      <c r="V60" s="166"/>
      <c r="W60" s="182"/>
      <c r="X60" s="183"/>
      <c r="Y60" s="165"/>
      <c r="Z60" s="166"/>
      <c r="AA60" s="165"/>
      <c r="AB60" s="166"/>
    </row>
    <row r="61" spans="1:28" ht="12.75" customHeight="1" thickBot="1">
      <c r="A61" s="131"/>
      <c r="B61" s="132"/>
      <c r="C61" s="133">
        <v>6121</v>
      </c>
      <c r="D61" s="133"/>
      <c r="E61" s="94" t="s">
        <v>26</v>
      </c>
      <c r="F61" s="94"/>
      <c r="G61" s="94"/>
      <c r="H61" s="94"/>
      <c r="I61" s="95"/>
      <c r="J61" s="147">
        <v>5243.1</v>
      </c>
      <c r="K61" s="97"/>
      <c r="L61" s="98">
        <f>SUM(J61:K61)</f>
        <v>5243.1</v>
      </c>
      <c r="M61" s="192">
        <f>SUM(M60)</f>
        <v>0</v>
      </c>
      <c r="N61" s="98">
        <f>SUM(L61:M61)</f>
        <v>5243.1</v>
      </c>
      <c r="O61" s="164"/>
      <c r="P61" s="176">
        <f>SUM(N61:O61)</f>
        <v>5243.1</v>
      </c>
      <c r="Q61" s="165"/>
      <c r="R61" s="166"/>
      <c r="S61" s="158"/>
      <c r="T61" s="166"/>
      <c r="U61" s="165"/>
      <c r="V61" s="166"/>
      <c r="W61" s="182"/>
      <c r="X61" s="183"/>
      <c r="Y61" s="165"/>
      <c r="Z61" s="166"/>
      <c r="AA61" s="165"/>
      <c r="AB61" s="166"/>
    </row>
    <row r="62" spans="1:28" ht="12.75" customHeight="1" thickBot="1">
      <c r="A62" s="104"/>
      <c r="B62" s="105">
        <v>2212</v>
      </c>
      <c r="C62" s="105"/>
      <c r="D62" s="187" t="s">
        <v>68</v>
      </c>
      <c r="E62" s="50" t="s">
        <v>34</v>
      </c>
      <c r="F62" s="50"/>
      <c r="G62" s="50"/>
      <c r="H62" s="50"/>
      <c r="I62" s="86"/>
      <c r="J62" s="181"/>
      <c r="K62" s="127"/>
      <c r="L62" s="162"/>
      <c r="M62" s="89"/>
      <c r="N62" s="162"/>
      <c r="O62" s="91"/>
      <c r="P62" s="162"/>
      <c r="Q62" s="165"/>
      <c r="R62" s="166"/>
      <c r="S62" s="158"/>
      <c r="T62" s="166"/>
      <c r="U62" s="165"/>
      <c r="V62" s="166"/>
      <c r="W62" s="182"/>
      <c r="X62" s="183"/>
      <c r="Y62" s="165"/>
      <c r="Z62" s="166"/>
      <c r="AA62" s="165"/>
      <c r="AB62" s="166"/>
    </row>
    <row r="63" spans="1:28" ht="12.75" customHeight="1" thickBot="1">
      <c r="A63" s="142"/>
      <c r="B63" s="106"/>
      <c r="C63" s="106">
        <v>6121</v>
      </c>
      <c r="D63" s="123"/>
      <c r="E63" s="125"/>
      <c r="F63" s="125"/>
      <c r="G63" s="125"/>
      <c r="H63" s="125"/>
      <c r="I63" s="80"/>
      <c r="J63" s="143"/>
      <c r="K63" s="81"/>
      <c r="L63" s="144"/>
      <c r="M63" s="70"/>
      <c r="N63" s="144"/>
      <c r="O63" s="71"/>
      <c r="P63" s="144"/>
      <c r="Q63" s="165"/>
      <c r="R63" s="166"/>
      <c r="S63" s="158"/>
      <c r="T63" s="166"/>
      <c r="U63" s="165"/>
      <c r="V63" s="166"/>
      <c r="W63" s="182"/>
      <c r="X63" s="183"/>
      <c r="Y63" s="165"/>
      <c r="Z63" s="166"/>
      <c r="AA63" s="165"/>
      <c r="AB63" s="166"/>
    </row>
    <row r="64" spans="1:28" ht="12.75" customHeight="1" thickBot="1">
      <c r="A64" s="131"/>
      <c r="B64" s="132"/>
      <c r="C64" s="133">
        <v>6121</v>
      </c>
      <c r="D64" s="133"/>
      <c r="E64" s="94" t="s">
        <v>26</v>
      </c>
      <c r="F64" s="94"/>
      <c r="G64" s="94"/>
      <c r="H64" s="94"/>
      <c r="I64" s="95"/>
      <c r="J64" s="147">
        <v>1190</v>
      </c>
      <c r="K64" s="97"/>
      <c r="L64" s="98">
        <f>SUM(J64:K64)</f>
        <v>1190</v>
      </c>
      <c r="M64" s="192">
        <f>SUM(M63)</f>
        <v>0</v>
      </c>
      <c r="N64" s="98">
        <f>SUM(L64:M64)</f>
        <v>1190</v>
      </c>
      <c r="O64" s="164"/>
      <c r="P64" s="176">
        <f>SUM(N64:O64)</f>
        <v>1190</v>
      </c>
      <c r="Q64" s="165"/>
      <c r="R64" s="166"/>
      <c r="S64" s="158"/>
      <c r="T64" s="166"/>
      <c r="U64" s="165"/>
      <c r="V64" s="166"/>
      <c r="W64" s="182"/>
      <c r="X64" s="183"/>
      <c r="Y64" s="165"/>
      <c r="Z64" s="166"/>
      <c r="AA64" s="165"/>
      <c r="AB64" s="166"/>
    </row>
    <row r="65" spans="1:28" ht="27.75" customHeight="1" thickBot="1">
      <c r="A65" s="104"/>
      <c r="B65" s="105">
        <v>2212</v>
      </c>
      <c r="C65" s="105"/>
      <c r="D65" s="49" t="s">
        <v>70</v>
      </c>
      <c r="E65" s="107" t="s">
        <v>35</v>
      </c>
      <c r="F65" s="107"/>
      <c r="G65" s="107"/>
      <c r="H65" s="107"/>
      <c r="I65" s="86"/>
      <c r="J65" s="181"/>
      <c r="K65" s="127"/>
      <c r="L65" s="162"/>
      <c r="M65" s="89"/>
      <c r="N65" s="162"/>
      <c r="O65" s="91"/>
      <c r="P65" s="162"/>
      <c r="Q65" s="165"/>
      <c r="R65" s="166"/>
      <c r="S65" s="158"/>
      <c r="T65" s="166"/>
      <c r="U65" s="165"/>
      <c r="V65" s="166"/>
      <c r="W65" s="182"/>
      <c r="X65" s="183"/>
      <c r="Y65" s="165"/>
      <c r="Z65" s="166"/>
      <c r="AA65" s="165"/>
      <c r="AB65" s="166"/>
    </row>
    <row r="66" spans="1:28" ht="12.75" customHeight="1" thickBot="1">
      <c r="A66" s="142"/>
      <c r="B66" s="106"/>
      <c r="C66" s="106">
        <v>6121</v>
      </c>
      <c r="D66" s="123"/>
      <c r="E66" s="125"/>
      <c r="F66" s="125"/>
      <c r="G66" s="125"/>
      <c r="H66" s="125"/>
      <c r="I66" s="80"/>
      <c r="J66" s="143"/>
      <c r="K66" s="68"/>
      <c r="L66" s="144"/>
      <c r="M66" s="70"/>
      <c r="N66" s="144"/>
      <c r="O66" s="71"/>
      <c r="P66" s="144"/>
      <c r="Q66" s="165"/>
      <c r="R66" s="166"/>
      <c r="S66" s="158"/>
      <c r="T66" s="166"/>
      <c r="U66" s="165"/>
      <c r="V66" s="166"/>
      <c r="W66" s="182"/>
      <c r="X66" s="183"/>
      <c r="Y66" s="165"/>
      <c r="Z66" s="166"/>
      <c r="AA66" s="165"/>
      <c r="AB66" s="166"/>
    </row>
    <row r="67" spans="1:28" ht="12.75" customHeight="1" thickBot="1">
      <c r="A67" s="131"/>
      <c r="B67" s="132"/>
      <c r="C67" s="133">
        <v>6121</v>
      </c>
      <c r="D67" s="133"/>
      <c r="E67" s="94" t="s">
        <v>26</v>
      </c>
      <c r="F67" s="94"/>
      <c r="G67" s="94"/>
      <c r="H67" s="94"/>
      <c r="I67" s="95"/>
      <c r="J67" s="147">
        <v>4444.1</v>
      </c>
      <c r="K67" s="97"/>
      <c r="L67" s="98">
        <f>SUM(J67:K67)</f>
        <v>4444.1</v>
      </c>
      <c r="M67" s="192">
        <f>SUM(M66)</f>
        <v>0</v>
      </c>
      <c r="N67" s="98">
        <f>SUM(L67:M67)</f>
        <v>4444.1</v>
      </c>
      <c r="O67" s="164"/>
      <c r="P67" s="176">
        <f>SUM(N67:O67)</f>
        <v>4444.1</v>
      </c>
      <c r="Q67" s="165"/>
      <c r="R67" s="166"/>
      <c r="S67" s="158"/>
      <c r="T67" s="166"/>
      <c r="U67" s="165"/>
      <c r="V67" s="166"/>
      <c r="W67" s="182"/>
      <c r="X67" s="183"/>
      <c r="Y67" s="165"/>
      <c r="Z67" s="166"/>
      <c r="AA67" s="165"/>
      <c r="AB67" s="166"/>
    </row>
    <row r="68" spans="1:28" ht="25.5" customHeight="1" thickBot="1">
      <c r="A68" s="104"/>
      <c r="B68" s="105">
        <v>2212</v>
      </c>
      <c r="C68" s="105"/>
      <c r="D68" s="49" t="s">
        <v>69</v>
      </c>
      <c r="E68" s="107" t="s">
        <v>36</v>
      </c>
      <c r="F68" s="107"/>
      <c r="G68" s="107"/>
      <c r="H68" s="107"/>
      <c r="I68" s="86"/>
      <c r="J68" s="181"/>
      <c r="K68" s="127"/>
      <c r="L68" s="162"/>
      <c r="M68" s="89"/>
      <c r="N68" s="162"/>
      <c r="O68" s="91"/>
      <c r="P68" s="162"/>
      <c r="Q68" s="165"/>
      <c r="R68" s="166"/>
      <c r="S68" s="158"/>
      <c r="T68" s="166"/>
      <c r="U68" s="165"/>
      <c r="V68" s="166"/>
      <c r="W68" s="182"/>
      <c r="X68" s="183"/>
      <c r="Y68" s="165"/>
      <c r="Z68" s="166"/>
      <c r="AA68" s="165"/>
      <c r="AB68" s="166"/>
    </row>
    <row r="69" spans="1:28" ht="12.75" customHeight="1" thickBot="1">
      <c r="A69" s="142"/>
      <c r="B69" s="106"/>
      <c r="C69" s="106">
        <v>6121</v>
      </c>
      <c r="D69" s="123"/>
      <c r="E69" s="125"/>
      <c r="F69" s="125"/>
      <c r="G69" s="125"/>
      <c r="H69" s="125"/>
      <c r="I69" s="80"/>
      <c r="J69" s="143"/>
      <c r="K69" s="68"/>
      <c r="L69" s="144"/>
      <c r="M69" s="70"/>
      <c r="N69" s="144"/>
      <c r="O69" s="68">
        <v>-101.2</v>
      </c>
      <c r="P69" s="144"/>
      <c r="Q69" s="165"/>
      <c r="R69" s="166"/>
      <c r="S69" s="158"/>
      <c r="T69" s="166"/>
      <c r="U69" s="165"/>
      <c r="V69" s="166"/>
      <c r="W69" s="182"/>
      <c r="X69" s="183"/>
      <c r="Y69" s="165"/>
      <c r="Z69" s="166"/>
      <c r="AA69" s="165"/>
      <c r="AB69" s="166"/>
    </row>
    <row r="70" spans="1:28" ht="12.75" customHeight="1" thickBot="1">
      <c r="A70" s="131"/>
      <c r="B70" s="132"/>
      <c r="C70" s="133">
        <v>6121</v>
      </c>
      <c r="D70" s="133"/>
      <c r="E70" s="94" t="s">
        <v>26</v>
      </c>
      <c r="F70" s="94"/>
      <c r="G70" s="94"/>
      <c r="H70" s="94"/>
      <c r="I70" s="95"/>
      <c r="J70" s="188">
        <v>101.2</v>
      </c>
      <c r="K70" s="97"/>
      <c r="L70" s="98">
        <f>SUM(J70:K70)</f>
        <v>101.2</v>
      </c>
      <c r="M70" s="192"/>
      <c r="N70" s="98">
        <f>SUM(L70:M70)</f>
        <v>101.2</v>
      </c>
      <c r="O70" s="165">
        <f>SUM(O69)</f>
        <v>-101.2</v>
      </c>
      <c r="P70" s="176">
        <f>SUM(N70:O70)</f>
        <v>0</v>
      </c>
      <c r="Q70" s="165"/>
      <c r="R70" s="166"/>
      <c r="S70" s="158"/>
      <c r="T70" s="166"/>
      <c r="U70" s="165"/>
      <c r="V70" s="166"/>
      <c r="W70" s="182"/>
      <c r="X70" s="183"/>
      <c r="Y70" s="165"/>
      <c r="Z70" s="166"/>
      <c r="AA70" s="165"/>
      <c r="AB70" s="166"/>
    </row>
    <row r="71" spans="1:28" ht="17.25" customHeight="1" thickBot="1">
      <c r="A71" s="104"/>
      <c r="B71" s="105">
        <v>2212</v>
      </c>
      <c r="C71" s="105"/>
      <c r="D71" s="49" t="s">
        <v>71</v>
      </c>
      <c r="E71" s="107" t="s">
        <v>37</v>
      </c>
      <c r="F71" s="138"/>
      <c r="G71" s="138"/>
      <c r="H71" s="138"/>
      <c r="I71" s="51"/>
      <c r="J71" s="282"/>
      <c r="K71" s="268"/>
      <c r="L71" s="153"/>
      <c r="M71" s="55"/>
      <c r="N71" s="153"/>
      <c r="O71" s="87"/>
      <c r="P71" s="162"/>
      <c r="Q71" s="165"/>
      <c r="R71" s="166"/>
      <c r="S71" s="158"/>
      <c r="T71" s="166"/>
      <c r="U71" s="165"/>
      <c r="V71" s="166"/>
      <c r="W71" s="182"/>
      <c r="X71" s="183"/>
      <c r="Y71" s="165"/>
      <c r="Z71" s="166"/>
      <c r="AA71" s="165"/>
      <c r="AB71" s="166"/>
    </row>
    <row r="72" spans="1:28" ht="12.75" customHeight="1" thickBot="1">
      <c r="A72" s="142"/>
      <c r="B72" s="106"/>
      <c r="C72" s="106">
        <v>6121</v>
      </c>
      <c r="D72" s="123"/>
      <c r="E72" s="125"/>
      <c r="F72" s="130"/>
      <c r="G72" s="130"/>
      <c r="H72" s="130"/>
      <c r="I72" s="86"/>
      <c r="J72" s="181"/>
      <c r="K72" s="127"/>
      <c r="L72" s="162"/>
      <c r="M72" s="89">
        <v>1225.4</v>
      </c>
      <c r="N72" s="162"/>
      <c r="O72" s="68">
        <v>-10495.2</v>
      </c>
      <c r="P72" s="144"/>
      <c r="Q72" s="165"/>
      <c r="R72" s="166"/>
      <c r="S72" s="158"/>
      <c r="T72" s="166"/>
      <c r="U72" s="165"/>
      <c r="V72" s="166"/>
      <c r="W72" s="182"/>
      <c r="X72" s="183"/>
      <c r="Y72" s="165"/>
      <c r="Z72" s="166"/>
      <c r="AA72" s="165"/>
      <c r="AB72" s="166"/>
    </row>
    <row r="73" spans="1:28" ht="12.75" customHeight="1" thickBot="1">
      <c r="A73" s="131"/>
      <c r="B73" s="132"/>
      <c r="C73" s="133">
        <v>6121</v>
      </c>
      <c r="D73" s="133"/>
      <c r="E73" s="94" t="s">
        <v>26</v>
      </c>
      <c r="F73" s="94"/>
      <c r="G73" s="94"/>
      <c r="H73" s="94"/>
      <c r="I73" s="95"/>
      <c r="J73" s="147">
        <v>9269.8</v>
      </c>
      <c r="K73" s="97"/>
      <c r="L73" s="98">
        <f>SUM(J73:K73)</f>
        <v>9269.8</v>
      </c>
      <c r="M73" s="192">
        <f>SUM(M72)</f>
        <v>1225.4</v>
      </c>
      <c r="N73" s="98">
        <f>SUM(L73:M73)</f>
        <v>10495.199999999999</v>
      </c>
      <c r="O73" s="165">
        <f>SUM(O72)</f>
        <v>-10495.2</v>
      </c>
      <c r="P73" s="176">
        <f>SUM(N73:O73)</f>
        <v>0</v>
      </c>
      <c r="Q73" s="165"/>
      <c r="R73" s="166"/>
      <c r="S73" s="158"/>
      <c r="T73" s="166"/>
      <c r="U73" s="165"/>
      <c r="V73" s="166"/>
      <c r="W73" s="182"/>
      <c r="X73" s="183"/>
      <c r="Y73" s="165"/>
      <c r="Z73" s="166"/>
      <c r="AA73" s="165"/>
      <c r="AB73" s="166"/>
    </row>
    <row r="74" spans="1:28" ht="12.75" customHeight="1" thickBot="1">
      <c r="A74" s="104"/>
      <c r="B74" s="105">
        <v>2212</v>
      </c>
      <c r="C74" s="105"/>
      <c r="D74" s="49" t="s">
        <v>73</v>
      </c>
      <c r="E74" s="107" t="s">
        <v>38</v>
      </c>
      <c r="F74" s="138"/>
      <c r="G74" s="138"/>
      <c r="H74" s="138"/>
      <c r="I74" s="51"/>
      <c r="J74" s="282"/>
      <c r="K74" s="268"/>
      <c r="L74" s="153"/>
      <c r="M74" s="55"/>
      <c r="N74" s="153"/>
      <c r="O74" s="87"/>
      <c r="P74" s="162"/>
      <c r="Q74" s="165"/>
      <c r="R74" s="166"/>
      <c r="S74" s="158"/>
      <c r="T74" s="166"/>
      <c r="U74" s="165"/>
      <c r="V74" s="166"/>
      <c r="W74" s="182"/>
      <c r="X74" s="183"/>
      <c r="Y74" s="165"/>
      <c r="Z74" s="166"/>
      <c r="AA74" s="165"/>
      <c r="AB74" s="166"/>
    </row>
    <row r="75" spans="1:28" ht="12.75" customHeight="1" thickBot="1">
      <c r="A75" s="142"/>
      <c r="B75" s="106"/>
      <c r="C75" s="106">
        <v>6121</v>
      </c>
      <c r="D75" s="123"/>
      <c r="E75" s="125"/>
      <c r="F75" s="130"/>
      <c r="G75" s="130"/>
      <c r="H75" s="130"/>
      <c r="I75" s="86"/>
      <c r="J75" s="181"/>
      <c r="K75" s="127"/>
      <c r="L75" s="162"/>
      <c r="M75" s="89"/>
      <c r="N75" s="162"/>
      <c r="O75" s="68">
        <v>-7999.9</v>
      </c>
      <c r="P75" s="144"/>
      <c r="Q75" s="165"/>
      <c r="R75" s="166"/>
      <c r="S75" s="158"/>
      <c r="T75" s="166"/>
      <c r="U75" s="165"/>
      <c r="V75" s="166"/>
      <c r="W75" s="182"/>
      <c r="X75" s="183"/>
      <c r="Y75" s="165"/>
      <c r="Z75" s="166"/>
      <c r="AA75" s="165"/>
      <c r="AB75" s="166"/>
    </row>
    <row r="76" spans="1:28" ht="12.75" customHeight="1" thickBot="1">
      <c r="A76" s="131"/>
      <c r="B76" s="132"/>
      <c r="C76" s="133">
        <v>6121</v>
      </c>
      <c r="D76" s="133"/>
      <c r="E76" s="94" t="s">
        <v>26</v>
      </c>
      <c r="F76" s="94"/>
      <c r="G76" s="94"/>
      <c r="H76" s="94"/>
      <c r="I76" s="95"/>
      <c r="J76" s="147">
        <v>10999.3</v>
      </c>
      <c r="K76" s="97"/>
      <c r="L76" s="98">
        <f>SUM(J76:K76)</f>
        <v>10999.3</v>
      </c>
      <c r="M76" s="192">
        <f>SUM(M75)</f>
        <v>0</v>
      </c>
      <c r="N76" s="98">
        <f>SUM(L76:M76)</f>
        <v>10999.3</v>
      </c>
      <c r="O76" s="165">
        <f>SUM(O75)</f>
        <v>-7999.9</v>
      </c>
      <c r="P76" s="176">
        <f>SUM(N76:O76)</f>
        <v>2999.3999999999996</v>
      </c>
      <c r="Q76" s="165"/>
      <c r="R76" s="166"/>
      <c r="S76" s="158"/>
      <c r="T76" s="166"/>
      <c r="U76" s="165"/>
      <c r="V76" s="166"/>
      <c r="W76" s="182"/>
      <c r="X76" s="183"/>
      <c r="Y76" s="165"/>
      <c r="Z76" s="166"/>
      <c r="AA76" s="165"/>
      <c r="AB76" s="166"/>
    </row>
    <row r="77" spans="1:28" ht="12.75" customHeight="1" thickBot="1">
      <c r="A77" s="104"/>
      <c r="B77" s="105">
        <v>2212</v>
      </c>
      <c r="C77" s="105"/>
      <c r="D77" s="49" t="s">
        <v>72</v>
      </c>
      <c r="E77" s="107" t="s">
        <v>39</v>
      </c>
      <c r="F77" s="138"/>
      <c r="G77" s="138"/>
      <c r="H77" s="138"/>
      <c r="I77" s="51"/>
      <c r="J77" s="282"/>
      <c r="K77" s="268"/>
      <c r="L77" s="153"/>
      <c r="M77" s="55"/>
      <c r="N77" s="153"/>
      <c r="O77" s="87"/>
      <c r="P77" s="162"/>
      <c r="Q77" s="165"/>
      <c r="R77" s="166"/>
      <c r="S77" s="158"/>
      <c r="T77" s="166"/>
      <c r="U77" s="165"/>
      <c r="V77" s="166"/>
      <c r="W77" s="182"/>
      <c r="X77" s="183"/>
      <c r="Y77" s="165"/>
      <c r="Z77" s="166"/>
      <c r="AA77" s="165"/>
      <c r="AB77" s="166"/>
    </row>
    <row r="78" spans="1:28" ht="12.75" customHeight="1" thickBot="1">
      <c r="A78" s="142"/>
      <c r="B78" s="106"/>
      <c r="C78" s="106">
        <v>6121</v>
      </c>
      <c r="D78" s="123"/>
      <c r="E78" s="125"/>
      <c r="F78" s="130"/>
      <c r="G78" s="130"/>
      <c r="H78" s="130"/>
      <c r="I78" s="86"/>
      <c r="J78" s="181"/>
      <c r="K78" s="127"/>
      <c r="L78" s="162"/>
      <c r="M78" s="89"/>
      <c r="N78" s="162"/>
      <c r="O78" s="68"/>
      <c r="P78" s="144"/>
      <c r="Q78" s="165"/>
      <c r="R78" s="166"/>
      <c r="S78" s="158"/>
      <c r="T78" s="166"/>
      <c r="U78" s="165"/>
      <c r="V78" s="166"/>
      <c r="W78" s="182"/>
      <c r="X78" s="183"/>
      <c r="Y78" s="165"/>
      <c r="Z78" s="166"/>
      <c r="AA78" s="165"/>
      <c r="AB78" s="166"/>
    </row>
    <row r="79" spans="1:28" ht="12.75" customHeight="1" thickBot="1">
      <c r="A79" s="131"/>
      <c r="B79" s="132"/>
      <c r="C79" s="133">
        <v>6121</v>
      </c>
      <c r="D79" s="133"/>
      <c r="E79" s="94" t="s">
        <v>26</v>
      </c>
      <c r="F79" s="94"/>
      <c r="G79" s="94"/>
      <c r="H79" s="94"/>
      <c r="I79" s="95"/>
      <c r="J79" s="147">
        <v>5000</v>
      </c>
      <c r="K79" s="97"/>
      <c r="L79" s="98">
        <f>SUM(J79:K79)</f>
        <v>5000</v>
      </c>
      <c r="M79" s="99"/>
      <c r="N79" s="98">
        <f>SUM(L79:M79)</f>
        <v>5000</v>
      </c>
      <c r="O79" s="347"/>
      <c r="P79" s="176">
        <f>SUM(N79:O79)</f>
        <v>5000</v>
      </c>
      <c r="Q79" s="165"/>
      <c r="R79" s="166"/>
      <c r="S79" s="158"/>
      <c r="T79" s="166"/>
      <c r="U79" s="165"/>
      <c r="V79" s="166"/>
      <c r="W79" s="182"/>
      <c r="X79" s="183"/>
      <c r="Y79" s="165"/>
      <c r="Z79" s="166"/>
      <c r="AA79" s="165"/>
      <c r="AB79" s="166"/>
    </row>
    <row r="80" spans="1:28" ht="12.75" customHeight="1" thickBot="1">
      <c r="A80" s="148"/>
      <c r="B80" s="149">
        <v>2212</v>
      </c>
      <c r="C80" s="149"/>
      <c r="D80" s="150" t="s">
        <v>59</v>
      </c>
      <c r="E80" s="151" t="s">
        <v>58</v>
      </c>
      <c r="F80" s="266"/>
      <c r="G80" s="266"/>
      <c r="H80" s="266"/>
      <c r="I80" s="51"/>
      <c r="J80" s="267"/>
      <c r="K80" s="268"/>
      <c r="L80" s="153"/>
      <c r="M80" s="55"/>
      <c r="N80" s="153"/>
      <c r="O80" s="87"/>
      <c r="P80" s="162"/>
      <c r="Q80" s="165"/>
      <c r="R80" s="166"/>
      <c r="S80" s="158"/>
      <c r="T80" s="166"/>
      <c r="U80" s="165"/>
      <c r="V80" s="166"/>
      <c r="W80" s="182"/>
      <c r="X80" s="183"/>
      <c r="Y80" s="165"/>
      <c r="Z80" s="166"/>
      <c r="AA80" s="165"/>
      <c r="AB80" s="166"/>
    </row>
    <row r="81" spans="1:28" ht="12.75" customHeight="1" thickBot="1">
      <c r="A81" s="142"/>
      <c r="B81" s="106"/>
      <c r="C81" s="106">
        <v>6121</v>
      </c>
      <c r="D81" s="123"/>
      <c r="E81" s="125"/>
      <c r="F81" s="125"/>
      <c r="G81" s="125"/>
      <c r="H81" s="125"/>
      <c r="I81" s="80"/>
      <c r="J81" s="143"/>
      <c r="K81" s="68">
        <v>79.2</v>
      </c>
      <c r="L81" s="144"/>
      <c r="M81" s="70"/>
      <c r="N81" s="144"/>
      <c r="O81" s="68"/>
      <c r="P81" s="144"/>
      <c r="Q81" s="165"/>
      <c r="R81" s="166"/>
      <c r="S81" s="158"/>
      <c r="T81" s="166"/>
      <c r="U81" s="165"/>
      <c r="V81" s="166"/>
      <c r="W81" s="182"/>
      <c r="X81" s="183"/>
      <c r="Y81" s="165"/>
      <c r="Z81" s="166"/>
      <c r="AA81" s="165"/>
      <c r="AB81" s="166"/>
    </row>
    <row r="82" spans="1:28" ht="12.75" customHeight="1" thickBot="1">
      <c r="A82" s="170"/>
      <c r="B82" s="132"/>
      <c r="C82" s="133">
        <v>6121</v>
      </c>
      <c r="D82" s="172"/>
      <c r="E82" s="94" t="s">
        <v>26</v>
      </c>
      <c r="F82" s="173"/>
      <c r="G82" s="173"/>
      <c r="H82" s="173"/>
      <c r="I82" s="174"/>
      <c r="J82" s="260"/>
      <c r="K82" s="165">
        <f>SUM(K81)</f>
        <v>79.2</v>
      </c>
      <c r="L82" s="176">
        <f>SUM(K82)</f>
        <v>79.2</v>
      </c>
      <c r="M82" s="177"/>
      <c r="N82" s="176">
        <f>SUM(L82:M82)</f>
        <v>79.2</v>
      </c>
      <c r="O82" s="347"/>
      <c r="P82" s="176">
        <f>SUM(N82:O82)</f>
        <v>79.2</v>
      </c>
      <c r="Q82" s="165"/>
      <c r="R82" s="166"/>
      <c r="S82" s="158"/>
      <c r="T82" s="166"/>
      <c r="U82" s="165"/>
      <c r="V82" s="166"/>
      <c r="W82" s="182"/>
      <c r="X82" s="183"/>
      <c r="Y82" s="165"/>
      <c r="Z82" s="166"/>
      <c r="AA82" s="165"/>
      <c r="AB82" s="166"/>
    </row>
    <row r="83" spans="1:28" ht="12.75" customHeight="1" thickBot="1">
      <c r="A83" s="104"/>
      <c r="B83" s="149">
        <v>2212</v>
      </c>
      <c r="C83" s="149"/>
      <c r="D83" s="49" t="s">
        <v>81</v>
      </c>
      <c r="E83" s="50" t="s">
        <v>77</v>
      </c>
      <c r="F83" s="130"/>
      <c r="G83" s="130"/>
      <c r="H83" s="130"/>
      <c r="I83" s="86"/>
      <c r="J83" s="181"/>
      <c r="K83" s="127"/>
      <c r="L83" s="162"/>
      <c r="M83" s="89"/>
      <c r="N83" s="162"/>
      <c r="O83" s="87"/>
      <c r="P83" s="162"/>
      <c r="Q83" s="165"/>
      <c r="R83" s="166"/>
      <c r="S83" s="158"/>
      <c r="T83" s="166"/>
      <c r="U83" s="165"/>
      <c r="V83" s="166"/>
      <c r="W83" s="182"/>
      <c r="X83" s="183"/>
      <c r="Y83" s="165"/>
      <c r="Z83" s="166"/>
      <c r="AA83" s="165"/>
      <c r="AB83" s="166"/>
    </row>
    <row r="84" spans="1:28" ht="12.75" customHeight="1" thickBot="1">
      <c r="A84" s="142"/>
      <c r="B84" s="106"/>
      <c r="C84" s="106">
        <v>6121</v>
      </c>
      <c r="D84" s="123"/>
      <c r="E84" s="125"/>
      <c r="F84" s="125"/>
      <c r="G84" s="315">
        <v>18900</v>
      </c>
      <c r="H84" s="125"/>
      <c r="I84" s="80"/>
      <c r="J84" s="143"/>
      <c r="K84" s="68">
        <v>1969</v>
      </c>
      <c r="L84" s="144"/>
      <c r="M84" s="70">
        <v>2931</v>
      </c>
      <c r="N84" s="144"/>
      <c r="O84" s="68"/>
      <c r="P84" s="144"/>
      <c r="Q84" s="165"/>
      <c r="R84" s="166"/>
      <c r="S84" s="158"/>
      <c r="T84" s="166"/>
      <c r="U84" s="165"/>
      <c r="V84" s="166"/>
      <c r="W84" s="182"/>
      <c r="X84" s="183"/>
      <c r="Y84" s="165"/>
      <c r="Z84" s="166"/>
      <c r="AA84" s="165"/>
      <c r="AB84" s="166"/>
    </row>
    <row r="85" spans="1:28" ht="12.75" customHeight="1" thickBot="1">
      <c r="A85" s="131"/>
      <c r="B85" s="132"/>
      <c r="C85" s="133">
        <v>6121</v>
      </c>
      <c r="D85" s="133"/>
      <c r="E85" s="94" t="s">
        <v>26</v>
      </c>
      <c r="F85" s="94"/>
      <c r="G85" s="94"/>
      <c r="H85" s="94"/>
      <c r="I85" s="95"/>
      <c r="J85" s="147"/>
      <c r="K85" s="97">
        <f>SUM(K84)</f>
        <v>1969</v>
      </c>
      <c r="L85" s="98">
        <f>SUM(K85)</f>
        <v>1969</v>
      </c>
      <c r="M85" s="192">
        <f>SUM(M84)</f>
        <v>2931</v>
      </c>
      <c r="N85" s="98">
        <f>SUM(L85:M85)</f>
        <v>4900</v>
      </c>
      <c r="O85" s="347"/>
      <c r="P85" s="176">
        <f>SUM(N85:O85)</f>
        <v>4900</v>
      </c>
      <c r="Q85" s="165"/>
      <c r="R85" s="166"/>
      <c r="S85" s="158"/>
      <c r="T85" s="166"/>
      <c r="U85" s="165"/>
      <c r="V85" s="166"/>
      <c r="W85" s="182"/>
      <c r="X85" s="183"/>
      <c r="Y85" s="165"/>
      <c r="Z85" s="166"/>
      <c r="AA85" s="165"/>
      <c r="AB85" s="166"/>
    </row>
    <row r="86" spans="1:28" ht="12.75" customHeight="1" thickBot="1">
      <c r="A86" s="276"/>
      <c r="B86" s="149">
        <v>2212</v>
      </c>
      <c r="C86" s="149"/>
      <c r="D86" s="156" t="s">
        <v>83</v>
      </c>
      <c r="E86" s="279" t="s">
        <v>82</v>
      </c>
      <c r="F86" s="126"/>
      <c r="G86" s="126"/>
      <c r="H86" s="126"/>
      <c r="I86" s="108"/>
      <c r="J86" s="269"/>
      <c r="K86" s="277"/>
      <c r="L86" s="278"/>
      <c r="M86" s="112"/>
      <c r="N86" s="278"/>
      <c r="O86" s="87"/>
      <c r="P86" s="162"/>
      <c r="Q86" s="165"/>
      <c r="R86" s="166"/>
      <c r="S86" s="158"/>
      <c r="T86" s="166"/>
      <c r="U86" s="165"/>
      <c r="V86" s="166"/>
      <c r="W86" s="182"/>
      <c r="X86" s="183"/>
      <c r="Y86" s="165"/>
      <c r="Z86" s="166"/>
      <c r="AA86" s="165"/>
      <c r="AB86" s="166"/>
    </row>
    <row r="87" spans="1:28" ht="12.75" customHeight="1" thickBot="1">
      <c r="A87" s="142"/>
      <c r="B87" s="106"/>
      <c r="C87" s="106">
        <v>6121</v>
      </c>
      <c r="D87" s="123"/>
      <c r="E87" s="125"/>
      <c r="F87" s="125"/>
      <c r="G87" s="125"/>
      <c r="H87" s="125"/>
      <c r="I87" s="80"/>
      <c r="J87" s="143"/>
      <c r="K87" s="68">
        <v>10000</v>
      </c>
      <c r="L87" s="144"/>
      <c r="M87" s="70">
        <v>-10000</v>
      </c>
      <c r="N87" s="144"/>
      <c r="O87" s="68"/>
      <c r="P87" s="144"/>
      <c r="Q87" s="165"/>
      <c r="R87" s="166"/>
      <c r="S87" s="158"/>
      <c r="T87" s="166"/>
      <c r="U87" s="165"/>
      <c r="V87" s="166"/>
      <c r="W87" s="182"/>
      <c r="X87" s="183"/>
      <c r="Y87" s="165"/>
      <c r="Z87" s="166"/>
      <c r="AA87" s="165"/>
      <c r="AB87" s="166"/>
    </row>
    <row r="88" spans="1:28" ht="12.75" customHeight="1" thickBot="1">
      <c r="A88" s="131"/>
      <c r="B88" s="132"/>
      <c r="C88" s="133">
        <v>6121</v>
      </c>
      <c r="D88" s="133"/>
      <c r="E88" s="94" t="s">
        <v>26</v>
      </c>
      <c r="F88" s="94"/>
      <c r="G88" s="94"/>
      <c r="H88" s="94"/>
      <c r="I88" s="95"/>
      <c r="J88" s="147"/>
      <c r="K88" s="97">
        <f>SUM(K87)</f>
        <v>10000</v>
      </c>
      <c r="L88" s="98">
        <f>SUM(K88)</f>
        <v>10000</v>
      </c>
      <c r="M88" s="192">
        <f>SUM(M87)</f>
        <v>-10000</v>
      </c>
      <c r="N88" s="98">
        <f>SUM(L88:M88)</f>
        <v>0</v>
      </c>
      <c r="O88" s="347"/>
      <c r="P88" s="176">
        <f>SUM(N88:O88)</f>
        <v>0</v>
      </c>
      <c r="Q88" s="165"/>
      <c r="R88" s="166"/>
      <c r="S88" s="158"/>
      <c r="T88" s="166"/>
      <c r="U88" s="165"/>
      <c r="V88" s="166"/>
      <c r="W88" s="182"/>
      <c r="X88" s="183"/>
      <c r="Y88" s="165"/>
      <c r="Z88" s="166"/>
      <c r="AA88" s="165"/>
      <c r="AB88" s="166"/>
    </row>
    <row r="89" spans="1:28" ht="12.75" customHeight="1" thickBot="1">
      <c r="A89" s="148"/>
      <c r="B89" s="149">
        <v>2212</v>
      </c>
      <c r="C89" s="149"/>
      <c r="D89" s="150" t="s">
        <v>84</v>
      </c>
      <c r="E89" s="151" t="s">
        <v>78</v>
      </c>
      <c r="F89" s="266"/>
      <c r="G89" s="266"/>
      <c r="H89" s="266"/>
      <c r="I89" s="51"/>
      <c r="J89" s="282"/>
      <c r="K89" s="268"/>
      <c r="L89" s="153"/>
      <c r="M89" s="55"/>
      <c r="N89" s="153"/>
      <c r="O89" s="87"/>
      <c r="P89" s="162"/>
      <c r="Q89" s="165"/>
      <c r="R89" s="166"/>
      <c r="S89" s="158"/>
      <c r="T89" s="166"/>
      <c r="U89" s="165"/>
      <c r="V89" s="166"/>
      <c r="W89" s="182"/>
      <c r="X89" s="183"/>
      <c r="Y89" s="165"/>
      <c r="Z89" s="166"/>
      <c r="AA89" s="165"/>
      <c r="AB89" s="166"/>
    </row>
    <row r="90" spans="1:28" ht="12.75" customHeight="1" thickBot="1">
      <c r="A90" s="104"/>
      <c r="B90" s="156"/>
      <c r="C90" s="156">
        <v>6121</v>
      </c>
      <c r="D90" s="105"/>
      <c r="E90" s="126"/>
      <c r="F90" s="130"/>
      <c r="G90" s="130"/>
      <c r="H90" s="130"/>
      <c r="I90" s="86"/>
      <c r="J90" s="181"/>
      <c r="K90" s="87">
        <v>1302</v>
      </c>
      <c r="L90" s="162"/>
      <c r="M90" s="89">
        <v>-1302</v>
      </c>
      <c r="N90" s="162"/>
      <c r="O90" s="68"/>
      <c r="P90" s="144"/>
      <c r="Q90" s="165"/>
      <c r="R90" s="166"/>
      <c r="S90" s="158"/>
      <c r="T90" s="166"/>
      <c r="U90" s="165"/>
      <c r="V90" s="166"/>
      <c r="W90" s="182"/>
      <c r="X90" s="183"/>
      <c r="Y90" s="165"/>
      <c r="Z90" s="166"/>
      <c r="AA90" s="165"/>
      <c r="AB90" s="166"/>
    </row>
    <row r="91" spans="1:28" ht="12.75" customHeight="1" thickBot="1">
      <c r="A91" s="131"/>
      <c r="B91" s="132"/>
      <c r="C91" s="133">
        <v>6121</v>
      </c>
      <c r="D91" s="133"/>
      <c r="E91" s="94" t="s">
        <v>26</v>
      </c>
      <c r="F91" s="94"/>
      <c r="G91" s="94"/>
      <c r="H91" s="94"/>
      <c r="I91" s="95"/>
      <c r="J91" s="147"/>
      <c r="K91" s="97">
        <f>SUM(K90)</f>
        <v>1302</v>
      </c>
      <c r="L91" s="98">
        <f>SUM(K91)</f>
        <v>1302</v>
      </c>
      <c r="M91" s="192">
        <f>SUM(M90)</f>
        <v>-1302</v>
      </c>
      <c r="N91" s="98">
        <f>SUM(L91:M91)</f>
        <v>0</v>
      </c>
      <c r="O91" s="347"/>
      <c r="P91" s="176">
        <f>SUM(N91:O91)</f>
        <v>0</v>
      </c>
      <c r="Q91" s="165"/>
      <c r="R91" s="166"/>
      <c r="S91" s="158"/>
      <c r="T91" s="166"/>
      <c r="U91" s="165"/>
      <c r="V91" s="166"/>
      <c r="W91" s="182"/>
      <c r="X91" s="183"/>
      <c r="Y91" s="165"/>
      <c r="Z91" s="166"/>
      <c r="AA91" s="165"/>
      <c r="AB91" s="166"/>
    </row>
    <row r="92" spans="1:28" ht="12.75" customHeight="1" thickBot="1">
      <c r="A92" s="148"/>
      <c r="B92" s="149">
        <v>2212</v>
      </c>
      <c r="C92" s="149"/>
      <c r="D92" s="150" t="s">
        <v>85</v>
      </c>
      <c r="E92" s="151" t="s">
        <v>79</v>
      </c>
      <c r="F92" s="266"/>
      <c r="G92" s="266"/>
      <c r="H92" s="266"/>
      <c r="I92" s="51"/>
      <c r="J92" s="282"/>
      <c r="K92" s="268"/>
      <c r="L92" s="153"/>
      <c r="M92" s="55"/>
      <c r="N92" s="153"/>
      <c r="O92" s="87"/>
      <c r="P92" s="162"/>
      <c r="Q92" s="165"/>
      <c r="R92" s="166"/>
      <c r="S92" s="158"/>
      <c r="T92" s="166"/>
      <c r="U92" s="165"/>
      <c r="V92" s="166"/>
      <c r="W92" s="182"/>
      <c r="X92" s="183"/>
      <c r="Y92" s="165"/>
      <c r="Z92" s="166"/>
      <c r="AA92" s="165"/>
      <c r="AB92" s="166"/>
    </row>
    <row r="93" spans="1:28" ht="12.75" customHeight="1" thickBot="1">
      <c r="A93" s="104"/>
      <c r="B93" s="49"/>
      <c r="C93" s="49">
        <v>6121</v>
      </c>
      <c r="D93" s="105"/>
      <c r="E93" s="130"/>
      <c r="F93" s="130"/>
      <c r="G93" s="130"/>
      <c r="H93" s="130"/>
      <c r="I93" s="86"/>
      <c r="J93" s="181"/>
      <c r="K93" s="87">
        <v>5600</v>
      </c>
      <c r="L93" s="162"/>
      <c r="M93" s="89">
        <v>-5600</v>
      </c>
      <c r="N93" s="162"/>
      <c r="O93" s="68">
        <v>4545.3</v>
      </c>
      <c r="P93" s="144"/>
      <c r="Q93" s="165"/>
      <c r="R93" s="166"/>
      <c r="S93" s="158"/>
      <c r="T93" s="166"/>
      <c r="U93" s="165"/>
      <c r="V93" s="166"/>
      <c r="W93" s="182"/>
      <c r="X93" s="183"/>
      <c r="Y93" s="165"/>
      <c r="Z93" s="166"/>
      <c r="AA93" s="165"/>
      <c r="AB93" s="166"/>
    </row>
    <row r="94" spans="1:28" ht="12.75" customHeight="1" thickBot="1">
      <c r="A94" s="131"/>
      <c r="B94" s="132"/>
      <c r="C94" s="133">
        <v>6121</v>
      </c>
      <c r="D94" s="133"/>
      <c r="E94" s="94" t="s">
        <v>26</v>
      </c>
      <c r="F94" s="94"/>
      <c r="G94" s="94"/>
      <c r="H94" s="94"/>
      <c r="I94" s="95"/>
      <c r="J94" s="147"/>
      <c r="K94" s="97">
        <f>SUM(K93)</f>
        <v>5600</v>
      </c>
      <c r="L94" s="98">
        <f>SUM(K94)</f>
        <v>5600</v>
      </c>
      <c r="M94" s="192">
        <f>SUM(M93)</f>
        <v>-5600</v>
      </c>
      <c r="N94" s="98">
        <f>SUM(L94:M94)</f>
        <v>0</v>
      </c>
      <c r="O94" s="165">
        <f>SUM(O93)</f>
        <v>4545.3</v>
      </c>
      <c r="P94" s="176">
        <f>SUM(N94:O94)</f>
        <v>4545.3</v>
      </c>
      <c r="Q94" s="165"/>
      <c r="R94" s="166"/>
      <c r="S94" s="158"/>
      <c r="T94" s="166"/>
      <c r="U94" s="165"/>
      <c r="V94" s="166"/>
      <c r="W94" s="182"/>
      <c r="X94" s="183"/>
      <c r="Y94" s="165"/>
      <c r="Z94" s="166"/>
      <c r="AA94" s="165"/>
      <c r="AB94" s="166"/>
    </row>
    <row r="95" spans="1:28" ht="12.75" customHeight="1" thickBot="1">
      <c r="A95" s="293"/>
      <c r="B95" s="294">
        <v>2212</v>
      </c>
      <c r="C95" s="294"/>
      <c r="D95" s="150" t="s">
        <v>87</v>
      </c>
      <c r="E95" s="301" t="s">
        <v>109</v>
      </c>
      <c r="F95" s="295"/>
      <c r="G95" s="295"/>
      <c r="H95" s="295"/>
      <c r="I95" s="296"/>
      <c r="J95" s="297"/>
      <c r="K95" s="298"/>
      <c r="L95" s="299"/>
      <c r="M95" s="300"/>
      <c r="N95" s="299"/>
      <c r="O95" s="87"/>
      <c r="P95" s="162"/>
      <c r="Q95" s="165"/>
      <c r="R95" s="166"/>
      <c r="S95" s="158"/>
      <c r="T95" s="166"/>
      <c r="U95" s="165"/>
      <c r="V95" s="166"/>
      <c r="W95" s="182"/>
      <c r="X95" s="183"/>
      <c r="Y95" s="165"/>
      <c r="Z95" s="166"/>
      <c r="AA95" s="165"/>
      <c r="AB95" s="166"/>
    </row>
    <row r="96" spans="1:28" ht="12.75" customHeight="1" thickBot="1">
      <c r="A96" s="142"/>
      <c r="B96" s="106"/>
      <c r="C96" s="106">
        <v>6121</v>
      </c>
      <c r="D96" s="123"/>
      <c r="E96" s="125"/>
      <c r="F96" s="125"/>
      <c r="G96" s="125"/>
      <c r="H96" s="125"/>
      <c r="I96" s="80"/>
      <c r="J96" s="143"/>
      <c r="K96" s="68">
        <v>3000</v>
      </c>
      <c r="L96" s="144"/>
      <c r="M96" s="70"/>
      <c r="N96" s="144"/>
      <c r="O96" s="68"/>
      <c r="P96" s="144"/>
      <c r="Q96" s="165"/>
      <c r="R96" s="166"/>
      <c r="S96" s="158"/>
      <c r="T96" s="166"/>
      <c r="U96" s="165"/>
      <c r="V96" s="166"/>
      <c r="W96" s="182"/>
      <c r="X96" s="183"/>
      <c r="Y96" s="165"/>
      <c r="Z96" s="166"/>
      <c r="AA96" s="165"/>
      <c r="AB96" s="166"/>
    </row>
    <row r="97" spans="1:28" ht="12.75" customHeight="1" thickBot="1">
      <c r="A97" s="170"/>
      <c r="B97" s="171"/>
      <c r="C97" s="172">
        <v>6121</v>
      </c>
      <c r="D97" s="172"/>
      <c r="E97" s="94" t="s">
        <v>26</v>
      </c>
      <c r="F97" s="173"/>
      <c r="G97" s="173"/>
      <c r="H97" s="173"/>
      <c r="I97" s="174"/>
      <c r="J97" s="260"/>
      <c r="K97" s="165">
        <f>SUM(K96)</f>
        <v>3000</v>
      </c>
      <c r="L97" s="176">
        <f>SUM(K97)</f>
        <v>3000</v>
      </c>
      <c r="M97" s="316">
        <f>SUM(M96)</f>
        <v>0</v>
      </c>
      <c r="N97" s="176">
        <f>SUM(L97:M97)</f>
        <v>3000</v>
      </c>
      <c r="O97" s="347"/>
      <c r="P97" s="176">
        <f>SUM(N97:O97)</f>
        <v>3000</v>
      </c>
      <c r="Q97" s="165"/>
      <c r="R97" s="166"/>
      <c r="S97" s="158"/>
      <c r="T97" s="166"/>
      <c r="U97" s="165"/>
      <c r="V97" s="166"/>
      <c r="W97" s="182"/>
      <c r="X97" s="183"/>
      <c r="Y97" s="165"/>
      <c r="Z97" s="166"/>
      <c r="AA97" s="165"/>
      <c r="AB97" s="166"/>
    </row>
    <row r="98" spans="1:28" ht="12.75" customHeight="1" thickBot="1">
      <c r="A98" s="293"/>
      <c r="B98" s="294">
        <v>2212</v>
      </c>
      <c r="C98" s="294"/>
      <c r="D98" s="150" t="s">
        <v>88</v>
      </c>
      <c r="E98" s="301" t="s">
        <v>86</v>
      </c>
      <c r="F98" s="295"/>
      <c r="G98" s="295"/>
      <c r="H98" s="295"/>
      <c r="I98" s="296"/>
      <c r="J98" s="297"/>
      <c r="K98" s="298"/>
      <c r="L98" s="299"/>
      <c r="M98" s="300"/>
      <c r="N98" s="299"/>
      <c r="O98" s="87"/>
      <c r="P98" s="162"/>
      <c r="Q98" s="165"/>
      <c r="R98" s="166"/>
      <c r="S98" s="158"/>
      <c r="T98" s="166"/>
      <c r="U98" s="165"/>
      <c r="V98" s="166"/>
      <c r="W98" s="182"/>
      <c r="X98" s="183"/>
      <c r="Y98" s="165"/>
      <c r="Z98" s="166"/>
      <c r="AA98" s="165"/>
      <c r="AB98" s="166"/>
    </row>
    <row r="99" spans="1:28" ht="12.75" customHeight="1" thickBot="1">
      <c r="A99" s="142"/>
      <c r="B99" s="106"/>
      <c r="C99" s="106">
        <v>6121</v>
      </c>
      <c r="D99" s="123"/>
      <c r="E99" s="341" t="s">
        <v>110</v>
      </c>
      <c r="F99" s="125"/>
      <c r="G99" s="125"/>
      <c r="H99" s="125"/>
      <c r="I99" s="80"/>
      <c r="J99" s="143"/>
      <c r="K99" s="68">
        <v>5000</v>
      </c>
      <c r="L99" s="144"/>
      <c r="M99" s="70">
        <v>10000</v>
      </c>
      <c r="N99" s="144"/>
      <c r="O99" s="68"/>
      <c r="P99" s="144"/>
      <c r="Q99" s="165"/>
      <c r="R99" s="166"/>
      <c r="S99" s="158"/>
      <c r="T99" s="166"/>
      <c r="U99" s="165"/>
      <c r="V99" s="166"/>
      <c r="W99" s="182"/>
      <c r="X99" s="183"/>
      <c r="Y99" s="165"/>
      <c r="Z99" s="166"/>
      <c r="AA99" s="165"/>
      <c r="AB99" s="166"/>
    </row>
    <row r="100" spans="1:28" ht="12.75" customHeight="1" thickBot="1">
      <c r="A100" s="131"/>
      <c r="B100" s="132"/>
      <c r="C100" s="133">
        <v>6121</v>
      </c>
      <c r="D100" s="133"/>
      <c r="E100" s="94" t="s">
        <v>26</v>
      </c>
      <c r="F100" s="94"/>
      <c r="G100" s="94"/>
      <c r="H100" s="94"/>
      <c r="I100" s="95"/>
      <c r="J100" s="147"/>
      <c r="K100" s="97">
        <f>SUM(K99)</f>
        <v>5000</v>
      </c>
      <c r="L100" s="98">
        <f>SUM(K100)</f>
        <v>5000</v>
      </c>
      <c r="M100" s="192">
        <f>SUM(M99)</f>
        <v>10000</v>
      </c>
      <c r="N100" s="98">
        <f>SUM(L100:M100)</f>
        <v>15000</v>
      </c>
      <c r="O100" s="347"/>
      <c r="P100" s="176">
        <f>SUM(N100:O100)</f>
        <v>15000</v>
      </c>
      <c r="Q100" s="165"/>
      <c r="R100" s="166"/>
      <c r="S100" s="158"/>
      <c r="T100" s="166"/>
      <c r="U100" s="165"/>
      <c r="V100" s="166"/>
      <c r="W100" s="182"/>
      <c r="X100" s="183"/>
      <c r="Y100" s="165"/>
      <c r="Z100" s="166"/>
      <c r="AA100" s="165"/>
      <c r="AB100" s="166"/>
    </row>
    <row r="101" spans="1:28" ht="28.5" customHeight="1" thickBot="1">
      <c r="A101" s="293"/>
      <c r="B101" s="294">
        <v>2212</v>
      </c>
      <c r="C101" s="294"/>
      <c r="D101" s="314" t="s">
        <v>111</v>
      </c>
      <c r="E101" s="320" t="s">
        <v>119</v>
      </c>
      <c r="F101" s="295"/>
      <c r="G101" s="295"/>
      <c r="H101" s="295"/>
      <c r="I101" s="296"/>
      <c r="J101" s="297"/>
      <c r="K101" s="298"/>
      <c r="L101" s="299"/>
      <c r="M101" s="300"/>
      <c r="N101" s="299"/>
      <c r="O101" s="87"/>
      <c r="P101" s="162"/>
      <c r="Q101" s="165"/>
      <c r="R101" s="166"/>
      <c r="S101" s="158"/>
      <c r="T101" s="166"/>
      <c r="U101" s="165"/>
      <c r="V101" s="166"/>
      <c r="W101" s="182"/>
      <c r="X101" s="183"/>
      <c r="Y101" s="165"/>
      <c r="Z101" s="166"/>
      <c r="AA101" s="165"/>
      <c r="AB101" s="166"/>
    </row>
    <row r="102" spans="1:28" ht="12.75" customHeight="1" thickBot="1">
      <c r="A102" s="142"/>
      <c r="B102" s="106"/>
      <c r="C102" s="106">
        <v>6121</v>
      </c>
      <c r="D102" s="313"/>
      <c r="E102" s="125"/>
      <c r="F102" s="315"/>
      <c r="G102" s="315">
        <v>3000</v>
      </c>
      <c r="H102" s="125"/>
      <c r="I102" s="80"/>
      <c r="J102" s="143"/>
      <c r="K102" s="81"/>
      <c r="L102" s="144"/>
      <c r="M102" s="70">
        <v>1000</v>
      </c>
      <c r="N102" s="144"/>
      <c r="O102" s="68"/>
      <c r="P102" s="144"/>
      <c r="Q102" s="165"/>
      <c r="R102" s="166"/>
      <c r="S102" s="158"/>
      <c r="T102" s="166"/>
      <c r="U102" s="165"/>
      <c r="V102" s="166"/>
      <c r="W102" s="182"/>
      <c r="X102" s="183"/>
      <c r="Y102" s="165"/>
      <c r="Z102" s="166"/>
      <c r="AA102" s="165"/>
      <c r="AB102" s="166"/>
    </row>
    <row r="103" spans="1:28" ht="12.75" customHeight="1" thickBot="1">
      <c r="A103" s="170"/>
      <c r="B103" s="171"/>
      <c r="C103" s="172">
        <v>6121</v>
      </c>
      <c r="D103" s="312"/>
      <c r="E103" s="94" t="s">
        <v>26</v>
      </c>
      <c r="F103" s="173"/>
      <c r="G103" s="173"/>
      <c r="H103" s="173"/>
      <c r="I103" s="174"/>
      <c r="J103" s="260"/>
      <c r="K103" s="165"/>
      <c r="L103" s="176"/>
      <c r="M103" s="316">
        <f>SUM(M102)</f>
        <v>1000</v>
      </c>
      <c r="N103" s="176">
        <f>SUM(M103)</f>
        <v>1000</v>
      </c>
      <c r="O103" s="347"/>
      <c r="P103" s="176">
        <f>SUM(N103:O103)</f>
        <v>1000</v>
      </c>
      <c r="Q103" s="165"/>
      <c r="R103" s="166"/>
      <c r="S103" s="158"/>
      <c r="T103" s="166"/>
      <c r="U103" s="165"/>
      <c r="V103" s="166"/>
      <c r="W103" s="182"/>
      <c r="X103" s="183"/>
      <c r="Y103" s="165"/>
      <c r="Z103" s="166"/>
      <c r="AA103" s="165"/>
      <c r="AB103" s="166"/>
    </row>
    <row r="104" spans="1:28" ht="27" customHeight="1" thickBot="1">
      <c r="A104" s="148"/>
      <c r="B104" s="149">
        <v>2212</v>
      </c>
      <c r="C104" s="149"/>
      <c r="D104" s="366" t="s">
        <v>112</v>
      </c>
      <c r="E104" s="138" t="s">
        <v>97</v>
      </c>
      <c r="F104" s="266"/>
      <c r="G104" s="266"/>
      <c r="H104" s="266"/>
      <c r="I104" s="51"/>
      <c r="J104" s="282"/>
      <c r="K104" s="268"/>
      <c r="L104" s="153"/>
      <c r="M104" s="367"/>
      <c r="N104" s="153"/>
      <c r="O104" s="53"/>
      <c r="P104" s="153"/>
      <c r="Q104" s="165"/>
      <c r="R104" s="166"/>
      <c r="S104" s="158"/>
      <c r="T104" s="166"/>
      <c r="U104" s="165"/>
      <c r="V104" s="166"/>
      <c r="W104" s="182"/>
      <c r="X104" s="183"/>
      <c r="Y104" s="165"/>
      <c r="Z104" s="166"/>
      <c r="AA104" s="165"/>
      <c r="AB104" s="166"/>
    </row>
    <row r="105" spans="1:28" ht="12.75" customHeight="1" thickBot="1">
      <c r="A105" s="142"/>
      <c r="B105" s="106"/>
      <c r="C105" s="106">
        <v>6121</v>
      </c>
      <c r="D105" s="313"/>
      <c r="E105" s="125"/>
      <c r="F105" s="315"/>
      <c r="G105" s="315">
        <v>13500</v>
      </c>
      <c r="H105" s="125"/>
      <c r="I105" s="80"/>
      <c r="J105" s="143"/>
      <c r="K105" s="81"/>
      <c r="L105" s="144"/>
      <c r="M105" s="70">
        <v>1500</v>
      </c>
      <c r="N105" s="144"/>
      <c r="O105" s="68">
        <v>7600</v>
      </c>
      <c r="P105" s="144"/>
      <c r="Q105" s="165"/>
      <c r="R105" s="166"/>
      <c r="S105" s="158"/>
      <c r="T105" s="166"/>
      <c r="U105" s="165"/>
      <c r="V105" s="166"/>
      <c r="W105" s="182"/>
      <c r="X105" s="183"/>
      <c r="Y105" s="165"/>
      <c r="Z105" s="166"/>
      <c r="AA105" s="165"/>
      <c r="AB105" s="166"/>
    </row>
    <row r="106" spans="1:28" ht="12.75" customHeight="1" thickBot="1">
      <c r="A106" s="170"/>
      <c r="B106" s="171"/>
      <c r="C106" s="172">
        <v>6121</v>
      </c>
      <c r="D106" s="312"/>
      <c r="E106" s="173" t="s">
        <v>26</v>
      </c>
      <c r="F106" s="173"/>
      <c r="G106" s="173"/>
      <c r="H106" s="173"/>
      <c r="I106" s="174"/>
      <c r="J106" s="260"/>
      <c r="K106" s="165"/>
      <c r="L106" s="176"/>
      <c r="M106" s="316">
        <f>SUM(M105)</f>
        <v>1500</v>
      </c>
      <c r="N106" s="176">
        <f>SUM(M106)</f>
        <v>1500</v>
      </c>
      <c r="O106" s="165">
        <f>SUM(O105)</f>
        <v>7600</v>
      </c>
      <c r="P106" s="176">
        <f>SUM(N106:O106)</f>
        <v>9100</v>
      </c>
      <c r="Q106" s="165"/>
      <c r="R106" s="166"/>
      <c r="S106" s="158"/>
      <c r="T106" s="166"/>
      <c r="U106" s="165"/>
      <c r="V106" s="166"/>
      <c r="W106" s="182"/>
      <c r="X106" s="183"/>
      <c r="Y106" s="165"/>
      <c r="Z106" s="166"/>
      <c r="AA106" s="165"/>
      <c r="AB106" s="166"/>
    </row>
    <row r="107" spans="1:28" ht="12.75" customHeight="1" thickBot="1">
      <c r="A107" s="293"/>
      <c r="B107" s="294">
        <v>2212</v>
      </c>
      <c r="C107" s="294"/>
      <c r="D107" s="314" t="s">
        <v>113</v>
      </c>
      <c r="E107" s="50" t="s">
        <v>99</v>
      </c>
      <c r="F107" s="130"/>
      <c r="G107" s="130"/>
      <c r="H107" s="130"/>
      <c r="I107" s="86"/>
      <c r="J107" s="181"/>
      <c r="K107" s="127"/>
      <c r="L107" s="162"/>
      <c r="M107" s="317"/>
      <c r="N107" s="162"/>
      <c r="O107" s="87"/>
      <c r="P107" s="162"/>
      <c r="Q107" s="165"/>
      <c r="R107" s="166"/>
      <c r="S107" s="158"/>
      <c r="T107" s="166"/>
      <c r="U107" s="165"/>
      <c r="V107" s="166"/>
      <c r="W107" s="182"/>
      <c r="X107" s="183"/>
      <c r="Y107" s="165"/>
      <c r="Z107" s="166"/>
      <c r="AA107" s="165"/>
      <c r="AB107" s="166"/>
    </row>
    <row r="108" spans="1:28" ht="12.75" customHeight="1" thickBot="1">
      <c r="A108" s="142"/>
      <c r="B108" s="106"/>
      <c r="C108" s="106">
        <v>6121</v>
      </c>
      <c r="D108" s="313"/>
      <c r="E108" s="125"/>
      <c r="F108" s="125"/>
      <c r="G108" s="125"/>
      <c r="H108" s="125"/>
      <c r="I108" s="80"/>
      <c r="J108" s="143"/>
      <c r="K108" s="81"/>
      <c r="L108" s="144"/>
      <c r="M108" s="70">
        <v>1297.2</v>
      </c>
      <c r="N108" s="144"/>
      <c r="O108" s="68"/>
      <c r="P108" s="144"/>
      <c r="Q108" s="165"/>
      <c r="R108" s="166"/>
      <c r="S108" s="158"/>
      <c r="T108" s="166"/>
      <c r="U108" s="165"/>
      <c r="V108" s="166"/>
      <c r="W108" s="182"/>
      <c r="X108" s="183"/>
      <c r="Y108" s="165"/>
      <c r="Z108" s="166"/>
      <c r="AA108" s="165"/>
      <c r="AB108" s="166"/>
    </row>
    <row r="109" spans="1:28" ht="12.75" customHeight="1" thickBot="1">
      <c r="A109" s="104"/>
      <c r="B109" s="49"/>
      <c r="C109" s="105">
        <v>6121</v>
      </c>
      <c r="D109" s="359"/>
      <c r="E109" s="130" t="s">
        <v>26</v>
      </c>
      <c r="F109" s="130"/>
      <c r="G109" s="130"/>
      <c r="H109" s="130"/>
      <c r="I109" s="86"/>
      <c r="J109" s="181"/>
      <c r="K109" s="127"/>
      <c r="L109" s="162"/>
      <c r="M109" s="317">
        <f>SUM(M108)</f>
        <v>1297.2</v>
      </c>
      <c r="N109" s="162">
        <f>SUM(M109)</f>
        <v>1297.2</v>
      </c>
      <c r="O109" s="87"/>
      <c r="P109" s="162">
        <f>SUM(N109:O109)</f>
        <v>1297.2</v>
      </c>
      <c r="Q109" s="165"/>
      <c r="R109" s="166"/>
      <c r="S109" s="158"/>
      <c r="T109" s="166"/>
      <c r="U109" s="165"/>
      <c r="V109" s="166"/>
      <c r="W109" s="182"/>
      <c r="X109" s="183"/>
      <c r="Y109" s="165"/>
      <c r="Z109" s="166"/>
      <c r="AA109" s="165"/>
      <c r="AB109" s="166"/>
    </row>
    <row r="110" spans="1:28" ht="27" customHeight="1" thickBot="1">
      <c r="A110" s="142"/>
      <c r="B110" s="123">
        <v>2212</v>
      </c>
      <c r="C110" s="123"/>
      <c r="D110" s="364" t="s">
        <v>114</v>
      </c>
      <c r="E110" s="365" t="s">
        <v>101</v>
      </c>
      <c r="F110" s="125"/>
      <c r="G110" s="125"/>
      <c r="H110" s="125"/>
      <c r="I110" s="80"/>
      <c r="J110" s="143"/>
      <c r="K110" s="81"/>
      <c r="L110" s="144"/>
      <c r="M110" s="319"/>
      <c r="N110" s="144"/>
      <c r="O110" s="68"/>
      <c r="P110" s="144"/>
      <c r="Q110" s="165"/>
      <c r="R110" s="166"/>
      <c r="S110" s="158"/>
      <c r="T110" s="166"/>
      <c r="U110" s="165"/>
      <c r="V110" s="166"/>
      <c r="W110" s="182"/>
      <c r="X110" s="183"/>
      <c r="Y110" s="165"/>
      <c r="Z110" s="166"/>
      <c r="AA110" s="165"/>
      <c r="AB110" s="166"/>
    </row>
    <row r="111" spans="1:28" ht="12.75" customHeight="1" thickBot="1">
      <c r="A111" s="142"/>
      <c r="B111" s="106"/>
      <c r="C111" s="106">
        <v>6121</v>
      </c>
      <c r="D111" s="313"/>
      <c r="E111" s="125"/>
      <c r="F111" s="125"/>
      <c r="G111" s="125"/>
      <c r="H111" s="125"/>
      <c r="I111" s="80"/>
      <c r="J111" s="143"/>
      <c r="K111" s="81"/>
      <c r="L111" s="144"/>
      <c r="M111" s="70">
        <v>816.3</v>
      </c>
      <c r="N111" s="144"/>
      <c r="O111" s="68"/>
      <c r="P111" s="144"/>
      <c r="Q111" s="165"/>
      <c r="R111" s="166"/>
      <c r="S111" s="158"/>
      <c r="T111" s="166"/>
      <c r="U111" s="165"/>
      <c r="V111" s="166"/>
      <c r="W111" s="182"/>
      <c r="X111" s="183"/>
      <c r="Y111" s="165"/>
      <c r="Z111" s="166"/>
      <c r="AA111" s="165"/>
      <c r="AB111" s="166"/>
    </row>
    <row r="112" spans="1:28" ht="12.75" customHeight="1" thickBot="1">
      <c r="A112" s="170"/>
      <c r="B112" s="171"/>
      <c r="C112" s="172">
        <v>6121</v>
      </c>
      <c r="D112" s="312"/>
      <c r="E112" s="173" t="s">
        <v>26</v>
      </c>
      <c r="F112" s="173"/>
      <c r="G112" s="173"/>
      <c r="H112" s="173"/>
      <c r="I112" s="174"/>
      <c r="J112" s="260"/>
      <c r="K112" s="165"/>
      <c r="L112" s="176"/>
      <c r="M112" s="316">
        <f>SUM(M111)</f>
        <v>816.3</v>
      </c>
      <c r="N112" s="176">
        <f>SUM(M112)</f>
        <v>816.3</v>
      </c>
      <c r="O112" s="347"/>
      <c r="P112" s="176">
        <f>SUM(N112:O112)</f>
        <v>816.3</v>
      </c>
      <c r="Q112" s="165"/>
      <c r="R112" s="166"/>
      <c r="S112" s="158"/>
      <c r="T112" s="166"/>
      <c r="U112" s="165"/>
      <c r="V112" s="166"/>
      <c r="W112" s="182"/>
      <c r="X112" s="183"/>
      <c r="Y112" s="165"/>
      <c r="Z112" s="166"/>
      <c r="AA112" s="165"/>
      <c r="AB112" s="166"/>
    </row>
    <row r="113" spans="1:28" ht="30.75" customHeight="1" thickBot="1">
      <c r="A113" s="293"/>
      <c r="B113" s="294">
        <v>2212</v>
      </c>
      <c r="C113" s="294"/>
      <c r="D113" s="314" t="s">
        <v>115</v>
      </c>
      <c r="E113" s="107" t="s">
        <v>102</v>
      </c>
      <c r="F113" s="130"/>
      <c r="G113" s="130"/>
      <c r="H113" s="130"/>
      <c r="I113" s="86"/>
      <c r="J113" s="181"/>
      <c r="K113" s="127"/>
      <c r="L113" s="162"/>
      <c r="M113" s="317"/>
      <c r="N113" s="162"/>
      <c r="O113" s="87"/>
      <c r="P113" s="162"/>
      <c r="Q113" s="165"/>
      <c r="R113" s="166"/>
      <c r="S113" s="158"/>
      <c r="T113" s="166"/>
      <c r="U113" s="165"/>
      <c r="V113" s="166"/>
      <c r="W113" s="182"/>
      <c r="X113" s="183"/>
      <c r="Y113" s="165"/>
      <c r="Z113" s="166"/>
      <c r="AA113" s="165"/>
      <c r="AB113" s="166"/>
    </row>
    <row r="114" spans="1:28" ht="12.75" customHeight="1" thickBot="1">
      <c r="A114" s="104"/>
      <c r="B114" s="106"/>
      <c r="C114" s="106">
        <v>6121</v>
      </c>
      <c r="D114" s="123"/>
      <c r="E114" s="125"/>
      <c r="F114" s="125"/>
      <c r="G114" s="125"/>
      <c r="H114" s="125"/>
      <c r="I114" s="80"/>
      <c r="J114" s="143"/>
      <c r="K114" s="81"/>
      <c r="L114" s="144"/>
      <c r="M114" s="70">
        <v>1756.9</v>
      </c>
      <c r="N114" s="144"/>
      <c r="O114" s="68"/>
      <c r="P114" s="144"/>
      <c r="Q114" s="165"/>
      <c r="R114" s="166"/>
      <c r="S114" s="158"/>
      <c r="T114" s="166"/>
      <c r="U114" s="165"/>
      <c r="V114" s="166"/>
      <c r="W114" s="182"/>
      <c r="X114" s="183"/>
      <c r="Y114" s="165"/>
      <c r="Z114" s="166"/>
      <c r="AA114" s="165"/>
      <c r="AB114" s="166"/>
    </row>
    <row r="115" spans="1:28" ht="12.75" customHeight="1" thickBot="1">
      <c r="A115" s="131"/>
      <c r="B115" s="171"/>
      <c r="C115" s="172">
        <v>6121</v>
      </c>
      <c r="D115" s="312"/>
      <c r="E115" s="173" t="s">
        <v>26</v>
      </c>
      <c r="F115" s="173"/>
      <c r="G115" s="173"/>
      <c r="H115" s="173"/>
      <c r="I115" s="174"/>
      <c r="J115" s="260"/>
      <c r="K115" s="165"/>
      <c r="L115" s="176"/>
      <c r="M115" s="316">
        <f>SUM(M114)</f>
        <v>1756.9</v>
      </c>
      <c r="N115" s="176">
        <f>SUM(M115)</f>
        <v>1756.9</v>
      </c>
      <c r="O115" s="347"/>
      <c r="P115" s="176">
        <f>SUM(N115:O115)</f>
        <v>1756.9</v>
      </c>
      <c r="Q115" s="165"/>
      <c r="R115" s="166"/>
      <c r="S115" s="158"/>
      <c r="T115" s="166"/>
      <c r="U115" s="165"/>
      <c r="V115" s="166"/>
      <c r="W115" s="182"/>
      <c r="X115" s="183"/>
      <c r="Y115" s="165"/>
      <c r="Z115" s="166"/>
      <c r="AA115" s="165"/>
      <c r="AB115" s="166"/>
    </row>
    <row r="116" spans="1:28" ht="12.75" customHeight="1" thickBot="1">
      <c r="A116" s="293"/>
      <c r="B116" s="294">
        <v>2212</v>
      </c>
      <c r="C116" s="294"/>
      <c r="D116" s="314" t="s">
        <v>116</v>
      </c>
      <c r="E116" s="301" t="s">
        <v>107</v>
      </c>
      <c r="F116" s="295"/>
      <c r="G116" s="295"/>
      <c r="H116" s="295"/>
      <c r="I116" s="296"/>
      <c r="J116" s="297"/>
      <c r="K116" s="298"/>
      <c r="L116" s="299"/>
      <c r="M116" s="318"/>
      <c r="N116" s="299"/>
      <c r="O116" s="87"/>
      <c r="P116" s="162"/>
      <c r="Q116" s="165"/>
      <c r="R116" s="166"/>
      <c r="S116" s="158"/>
      <c r="T116" s="166"/>
      <c r="U116" s="165"/>
      <c r="V116" s="166"/>
      <c r="W116" s="182"/>
      <c r="X116" s="183"/>
      <c r="Y116" s="165"/>
      <c r="Z116" s="166"/>
      <c r="AA116" s="165"/>
      <c r="AB116" s="166"/>
    </row>
    <row r="117" spans="1:28" ht="12.75" customHeight="1" thickBot="1">
      <c r="A117" s="104"/>
      <c r="B117" s="106"/>
      <c r="C117" s="106">
        <v>6121</v>
      </c>
      <c r="D117" s="123"/>
      <c r="E117" s="125"/>
      <c r="F117" s="125"/>
      <c r="G117" s="125"/>
      <c r="H117" s="125"/>
      <c r="I117" s="80"/>
      <c r="J117" s="143"/>
      <c r="K117" s="81"/>
      <c r="L117" s="144"/>
      <c r="M117" s="70">
        <v>12000</v>
      </c>
      <c r="N117" s="144"/>
      <c r="O117" s="68"/>
      <c r="P117" s="144"/>
      <c r="Q117" s="165"/>
      <c r="R117" s="166"/>
      <c r="S117" s="158"/>
      <c r="T117" s="166"/>
      <c r="U117" s="165"/>
      <c r="V117" s="166"/>
      <c r="W117" s="182"/>
      <c r="X117" s="183"/>
      <c r="Y117" s="165"/>
      <c r="Z117" s="166"/>
      <c r="AA117" s="165"/>
      <c r="AB117" s="166"/>
    </row>
    <row r="118" spans="1:28" ht="12.75" customHeight="1" thickBot="1">
      <c r="A118" s="131"/>
      <c r="B118" s="171"/>
      <c r="C118" s="172">
        <v>6121</v>
      </c>
      <c r="D118" s="312"/>
      <c r="E118" s="173" t="s">
        <v>26</v>
      </c>
      <c r="F118" s="173"/>
      <c r="G118" s="173"/>
      <c r="H118" s="173"/>
      <c r="I118" s="174"/>
      <c r="J118" s="260"/>
      <c r="K118" s="165"/>
      <c r="L118" s="176"/>
      <c r="M118" s="316">
        <f>SUM(M117)</f>
        <v>12000</v>
      </c>
      <c r="N118" s="176">
        <f>SUM(M118)</f>
        <v>12000</v>
      </c>
      <c r="O118" s="347"/>
      <c r="P118" s="176">
        <f>SUM(N118:O118)</f>
        <v>12000</v>
      </c>
      <c r="Q118" s="165"/>
      <c r="R118" s="166"/>
      <c r="S118" s="158"/>
      <c r="T118" s="166"/>
      <c r="U118" s="165"/>
      <c r="V118" s="166"/>
      <c r="W118" s="182"/>
      <c r="X118" s="183"/>
      <c r="Y118" s="165"/>
      <c r="Z118" s="166"/>
      <c r="AA118" s="165"/>
      <c r="AB118" s="166"/>
    </row>
    <row r="119" spans="1:28" ht="12.75" customHeight="1" thickBot="1">
      <c r="A119" s="293"/>
      <c r="B119" s="294">
        <v>2212</v>
      </c>
      <c r="C119" s="294"/>
      <c r="D119" s="314" t="s">
        <v>117</v>
      </c>
      <c r="E119" s="301" t="s">
        <v>118</v>
      </c>
      <c r="F119" s="295"/>
      <c r="G119" s="295"/>
      <c r="H119" s="295"/>
      <c r="I119" s="296"/>
      <c r="J119" s="297"/>
      <c r="K119" s="298"/>
      <c r="L119" s="299"/>
      <c r="M119" s="318"/>
      <c r="N119" s="299"/>
      <c r="O119" s="87"/>
      <c r="P119" s="162"/>
      <c r="Q119" s="165"/>
      <c r="R119" s="166"/>
      <c r="S119" s="158"/>
      <c r="T119" s="166"/>
      <c r="U119" s="165"/>
      <c r="V119" s="166"/>
      <c r="W119" s="182"/>
      <c r="X119" s="183"/>
      <c r="Y119" s="165"/>
      <c r="Z119" s="166"/>
      <c r="AA119" s="165"/>
      <c r="AB119" s="166"/>
    </row>
    <row r="120" spans="1:28" ht="12.75" customHeight="1" thickBot="1">
      <c r="A120" s="104"/>
      <c r="B120" s="106"/>
      <c r="C120" s="106">
        <v>6121</v>
      </c>
      <c r="D120" s="123"/>
      <c r="E120" s="125"/>
      <c r="F120" s="125"/>
      <c r="G120" s="125"/>
      <c r="H120" s="125"/>
      <c r="I120" s="80"/>
      <c r="J120" s="143"/>
      <c r="K120" s="81"/>
      <c r="L120" s="144"/>
      <c r="M120" s="141">
        <v>13000</v>
      </c>
      <c r="N120" s="185"/>
      <c r="O120" s="68">
        <v>-4500</v>
      </c>
      <c r="P120" s="144"/>
      <c r="Q120" s="165"/>
      <c r="R120" s="166"/>
      <c r="S120" s="158"/>
      <c r="T120" s="166"/>
      <c r="U120" s="165"/>
      <c r="V120" s="166"/>
      <c r="W120" s="182"/>
      <c r="X120" s="183"/>
      <c r="Y120" s="165"/>
      <c r="Z120" s="166"/>
      <c r="AA120" s="165"/>
      <c r="AB120" s="166"/>
    </row>
    <row r="121" spans="1:28" ht="12.75" customHeight="1" thickBot="1">
      <c r="A121" s="131"/>
      <c r="B121" s="171"/>
      <c r="C121" s="172">
        <v>6121</v>
      </c>
      <c r="D121" s="312"/>
      <c r="E121" s="173" t="s">
        <v>26</v>
      </c>
      <c r="F121" s="94"/>
      <c r="G121" s="94"/>
      <c r="H121" s="94"/>
      <c r="I121" s="95"/>
      <c r="J121" s="147"/>
      <c r="K121" s="97"/>
      <c r="L121" s="98"/>
      <c r="M121" s="192">
        <f>SUM(M120)</f>
        <v>13000</v>
      </c>
      <c r="N121" s="98">
        <f>SUM(M121)</f>
        <v>13000</v>
      </c>
      <c r="O121" s="165">
        <f>SUM(O120)</f>
        <v>-4500</v>
      </c>
      <c r="P121" s="176">
        <f>SUM(N121:O121)</f>
        <v>8500</v>
      </c>
      <c r="Q121" s="165"/>
      <c r="R121" s="166"/>
      <c r="S121" s="158"/>
      <c r="T121" s="166"/>
      <c r="U121" s="165"/>
      <c r="V121" s="166"/>
      <c r="W121" s="182"/>
      <c r="X121" s="183"/>
      <c r="Y121" s="165"/>
      <c r="Z121" s="166"/>
      <c r="AA121" s="165"/>
      <c r="AB121" s="166"/>
    </row>
    <row r="122" spans="1:28" ht="12.75" customHeight="1" thickBot="1">
      <c r="A122" s="293"/>
      <c r="B122" s="294">
        <v>2212</v>
      </c>
      <c r="C122" s="294"/>
      <c r="D122" s="314" t="s">
        <v>127</v>
      </c>
      <c r="E122" s="50" t="s">
        <v>124</v>
      </c>
      <c r="F122" s="295"/>
      <c r="G122" s="295"/>
      <c r="H122" s="295"/>
      <c r="I122" s="296"/>
      <c r="J122" s="297"/>
      <c r="K122" s="298"/>
      <c r="L122" s="299"/>
      <c r="M122" s="298"/>
      <c r="N122" s="299"/>
      <c r="O122" s="298"/>
      <c r="P122" s="299"/>
      <c r="Q122" s="165"/>
      <c r="R122" s="166"/>
      <c r="S122" s="158"/>
      <c r="T122" s="166"/>
      <c r="U122" s="165"/>
      <c r="V122" s="166"/>
      <c r="W122" s="182"/>
      <c r="X122" s="183"/>
      <c r="Y122" s="165"/>
      <c r="Z122" s="166"/>
      <c r="AA122" s="165"/>
      <c r="AB122" s="166"/>
    </row>
    <row r="123" spans="1:28" ht="12.75" customHeight="1" thickBot="1">
      <c r="A123" s="142"/>
      <c r="B123" s="106"/>
      <c r="C123" s="106">
        <v>6121</v>
      </c>
      <c r="D123" s="313"/>
      <c r="E123" s="125"/>
      <c r="F123" s="125"/>
      <c r="G123" s="125"/>
      <c r="H123" s="125"/>
      <c r="I123" s="80"/>
      <c r="J123" s="143"/>
      <c r="K123" s="81"/>
      <c r="L123" s="144"/>
      <c r="M123" s="81"/>
      <c r="N123" s="144"/>
      <c r="O123" s="68">
        <v>71.4</v>
      </c>
      <c r="P123" s="144"/>
      <c r="Q123" s="165"/>
      <c r="R123" s="166"/>
      <c r="S123" s="158"/>
      <c r="T123" s="166"/>
      <c r="U123" s="165"/>
      <c r="V123" s="166"/>
      <c r="W123" s="182"/>
      <c r="X123" s="183"/>
      <c r="Y123" s="165"/>
      <c r="Z123" s="166"/>
      <c r="AA123" s="165"/>
      <c r="AB123" s="166"/>
    </row>
    <row r="124" spans="1:28" ht="12.75" customHeight="1" thickBot="1">
      <c r="A124" s="170"/>
      <c r="B124" s="171"/>
      <c r="C124" s="172">
        <v>6121</v>
      </c>
      <c r="D124" s="312"/>
      <c r="E124" s="173" t="s">
        <v>26</v>
      </c>
      <c r="F124" s="173"/>
      <c r="G124" s="173"/>
      <c r="H124" s="173"/>
      <c r="I124" s="174"/>
      <c r="J124" s="260"/>
      <c r="K124" s="165"/>
      <c r="L124" s="176"/>
      <c r="M124" s="165"/>
      <c r="N124" s="176"/>
      <c r="O124" s="165">
        <f>SUM(O123)</f>
        <v>71.4</v>
      </c>
      <c r="P124" s="176">
        <f>SUM(O124)</f>
        <v>71.4</v>
      </c>
      <c r="Q124" s="165"/>
      <c r="R124" s="166"/>
      <c r="S124" s="158"/>
      <c r="T124" s="166"/>
      <c r="U124" s="165"/>
      <c r="V124" s="166"/>
      <c r="W124" s="182"/>
      <c r="X124" s="183"/>
      <c r="Y124" s="165"/>
      <c r="Z124" s="166"/>
      <c r="AA124" s="165"/>
      <c r="AB124" s="166"/>
    </row>
    <row r="125" spans="1:28" ht="12.75" customHeight="1" thickBot="1">
      <c r="A125" s="104"/>
      <c r="B125" s="294">
        <v>2212</v>
      </c>
      <c r="C125" s="294"/>
      <c r="D125" s="314" t="s">
        <v>128</v>
      </c>
      <c r="E125" s="50" t="s">
        <v>137</v>
      </c>
      <c r="F125" s="130"/>
      <c r="G125" s="130"/>
      <c r="H125" s="130"/>
      <c r="I125" s="86"/>
      <c r="J125" s="181"/>
      <c r="K125" s="127"/>
      <c r="L125" s="162"/>
      <c r="M125" s="317"/>
      <c r="N125" s="162"/>
      <c r="O125" s="298"/>
      <c r="P125" s="299"/>
      <c r="Q125" s="165"/>
      <c r="R125" s="166"/>
      <c r="S125" s="158"/>
      <c r="T125" s="166"/>
      <c r="U125" s="165"/>
      <c r="V125" s="166"/>
      <c r="W125" s="182"/>
      <c r="X125" s="183"/>
      <c r="Y125" s="165"/>
      <c r="Z125" s="166"/>
      <c r="AA125" s="165"/>
      <c r="AB125" s="166"/>
    </row>
    <row r="126" spans="1:28" ht="12.75" customHeight="1" thickBot="1">
      <c r="A126" s="142"/>
      <c r="B126" s="106"/>
      <c r="C126" s="106">
        <v>6121</v>
      </c>
      <c r="D126" s="313"/>
      <c r="E126" s="125"/>
      <c r="F126" s="125"/>
      <c r="G126" s="125"/>
      <c r="H126" s="125"/>
      <c r="I126" s="80"/>
      <c r="J126" s="143"/>
      <c r="K126" s="81"/>
      <c r="L126" s="144"/>
      <c r="M126" s="319"/>
      <c r="N126" s="144"/>
      <c r="O126" s="68">
        <v>1000</v>
      </c>
      <c r="P126" s="144"/>
      <c r="Q126" s="165"/>
      <c r="R126" s="166"/>
      <c r="S126" s="158"/>
      <c r="T126" s="166"/>
      <c r="U126" s="165"/>
      <c r="V126" s="166"/>
      <c r="W126" s="182"/>
      <c r="X126" s="183"/>
      <c r="Y126" s="165"/>
      <c r="Z126" s="166"/>
      <c r="AA126" s="165"/>
      <c r="AB126" s="166"/>
    </row>
    <row r="127" spans="1:28" ht="12.75" customHeight="1" thickBot="1">
      <c r="A127" s="104"/>
      <c r="B127" s="171"/>
      <c r="C127" s="172">
        <v>6121</v>
      </c>
      <c r="D127" s="359"/>
      <c r="E127" s="173" t="s">
        <v>26</v>
      </c>
      <c r="F127" s="130"/>
      <c r="G127" s="130"/>
      <c r="H127" s="130"/>
      <c r="I127" s="86"/>
      <c r="J127" s="181"/>
      <c r="K127" s="127"/>
      <c r="L127" s="162"/>
      <c r="M127" s="317"/>
      <c r="N127" s="162"/>
      <c r="O127" s="165">
        <f>SUM(O126)</f>
        <v>1000</v>
      </c>
      <c r="P127" s="176">
        <f>SUM(O127)</f>
        <v>1000</v>
      </c>
      <c r="Q127" s="165"/>
      <c r="R127" s="166"/>
      <c r="S127" s="158"/>
      <c r="T127" s="166"/>
      <c r="U127" s="165"/>
      <c r="V127" s="166"/>
      <c r="W127" s="182"/>
      <c r="X127" s="183"/>
      <c r="Y127" s="165"/>
      <c r="Z127" s="166"/>
      <c r="AA127" s="165"/>
      <c r="AB127" s="166"/>
    </row>
    <row r="128" spans="1:30" ht="27.75" customHeight="1" thickBot="1">
      <c r="A128" s="293"/>
      <c r="B128" s="326"/>
      <c r="C128" s="149"/>
      <c r="D128" s="327"/>
      <c r="E128" s="328" t="s">
        <v>40</v>
      </c>
      <c r="F128" s="328"/>
      <c r="G128" s="328"/>
      <c r="H128" s="328"/>
      <c r="I128" s="296"/>
      <c r="J128" s="297"/>
      <c r="K128" s="298"/>
      <c r="L128" s="299"/>
      <c r="M128" s="300"/>
      <c r="N128" s="299"/>
      <c r="O128" s="87"/>
      <c r="P128" s="162"/>
      <c r="Q128" s="165"/>
      <c r="R128" s="166"/>
      <c r="S128" s="158"/>
      <c r="T128" s="166"/>
      <c r="U128" s="165"/>
      <c r="V128" s="166"/>
      <c r="W128" s="182"/>
      <c r="X128" s="183"/>
      <c r="Y128" s="165"/>
      <c r="Z128" s="166"/>
      <c r="AA128" s="165"/>
      <c r="AB128" s="166"/>
      <c r="AD128" s="360"/>
    </row>
    <row r="129" spans="1:28" ht="12.75" customHeight="1" thickBot="1">
      <c r="A129" s="142"/>
      <c r="B129" s="106"/>
      <c r="C129" s="123"/>
      <c r="D129" s="123"/>
      <c r="E129" s="189" t="s">
        <v>41</v>
      </c>
      <c r="F129" s="189"/>
      <c r="G129" s="189"/>
      <c r="H129" s="189"/>
      <c r="I129" s="80"/>
      <c r="J129" s="143"/>
      <c r="K129" s="68">
        <v>46605.7</v>
      </c>
      <c r="L129" s="144"/>
      <c r="M129" s="70"/>
      <c r="N129" s="144"/>
      <c r="O129" s="68"/>
      <c r="P129" s="144"/>
      <c r="Q129" s="165"/>
      <c r="R129" s="166"/>
      <c r="S129" s="158"/>
      <c r="T129" s="166"/>
      <c r="U129" s="165"/>
      <c r="V129" s="166"/>
      <c r="W129" s="182"/>
      <c r="X129" s="183"/>
      <c r="Y129" s="165"/>
      <c r="Z129" s="166"/>
      <c r="AA129" s="165"/>
      <c r="AB129" s="166"/>
    </row>
    <row r="130" spans="1:28" ht="12.75" customHeight="1" thickBot="1">
      <c r="A130" s="142"/>
      <c r="B130" s="106"/>
      <c r="C130" s="123"/>
      <c r="D130" s="123"/>
      <c r="E130" s="280" t="s">
        <v>100</v>
      </c>
      <c r="F130" s="280"/>
      <c r="G130" s="280"/>
      <c r="H130" s="280"/>
      <c r="I130" s="80"/>
      <c r="J130" s="143"/>
      <c r="K130" s="68">
        <v>-34605.7</v>
      </c>
      <c r="L130" s="144"/>
      <c r="M130" s="319"/>
      <c r="N130" s="144"/>
      <c r="O130" s="87"/>
      <c r="P130" s="162"/>
      <c r="Q130" s="165"/>
      <c r="R130" s="166"/>
      <c r="S130" s="158"/>
      <c r="T130" s="166"/>
      <c r="U130" s="165"/>
      <c r="V130" s="166"/>
      <c r="W130" s="182"/>
      <c r="X130" s="183"/>
      <c r="Y130" s="165"/>
      <c r="Z130" s="166"/>
      <c r="AA130" s="165"/>
      <c r="AB130" s="166"/>
    </row>
    <row r="131" spans="1:28" ht="12.75" customHeight="1" thickBot="1">
      <c r="A131" s="142"/>
      <c r="B131" s="123">
        <v>2212</v>
      </c>
      <c r="C131" s="106">
        <v>6901</v>
      </c>
      <c r="D131" s="123"/>
      <c r="E131" s="190"/>
      <c r="F131" s="190"/>
      <c r="G131" s="190"/>
      <c r="H131" s="190"/>
      <c r="I131" s="80"/>
      <c r="J131" s="143"/>
      <c r="K131" s="81"/>
      <c r="L131" s="144"/>
      <c r="M131" s="319"/>
      <c r="N131" s="144"/>
      <c r="O131" s="68"/>
      <c r="P131" s="144"/>
      <c r="Q131" s="165"/>
      <c r="R131" s="166"/>
      <c r="S131" s="158"/>
      <c r="T131" s="166"/>
      <c r="U131" s="165"/>
      <c r="V131" s="166"/>
      <c r="W131" s="182"/>
      <c r="X131" s="183"/>
      <c r="Y131" s="165"/>
      <c r="Z131" s="166"/>
      <c r="AA131" s="165"/>
      <c r="AB131" s="166"/>
    </row>
    <row r="132" spans="1:28" ht="12.75" customHeight="1" thickBot="1">
      <c r="A132" s="131"/>
      <c r="B132" s="132"/>
      <c r="C132" s="133">
        <v>6901</v>
      </c>
      <c r="D132" s="133"/>
      <c r="E132" s="191" t="s">
        <v>42</v>
      </c>
      <c r="F132" s="191"/>
      <c r="G132" s="191"/>
      <c r="H132" s="191"/>
      <c r="I132" s="95"/>
      <c r="J132" s="147"/>
      <c r="K132" s="97">
        <f>K129+K130</f>
        <v>12000</v>
      </c>
      <c r="L132" s="98">
        <f>SUM(K132)</f>
        <v>12000</v>
      </c>
      <c r="M132" s="192"/>
      <c r="N132" s="98"/>
      <c r="O132" s="347"/>
      <c r="P132" s="176"/>
      <c r="Q132" s="165"/>
      <c r="R132" s="166"/>
      <c r="S132" s="158"/>
      <c r="T132" s="166"/>
      <c r="U132" s="165"/>
      <c r="V132" s="166"/>
      <c r="W132" s="182"/>
      <c r="X132" s="183"/>
      <c r="Y132" s="165"/>
      <c r="Z132" s="166"/>
      <c r="AA132" s="165"/>
      <c r="AB132" s="166"/>
    </row>
    <row r="133" spans="1:28" ht="17.25" customHeight="1" thickBot="1">
      <c r="A133" s="335"/>
      <c r="B133" s="336"/>
      <c r="C133" s="337"/>
      <c r="D133" s="336"/>
      <c r="E133" s="193" t="s">
        <v>43</v>
      </c>
      <c r="F133" s="194"/>
      <c r="G133" s="194"/>
      <c r="H133" s="194"/>
      <c r="I133" s="195"/>
      <c r="J133" s="196">
        <f>SUM(J35:J132)</f>
        <v>115000.00000000001</v>
      </c>
      <c r="K133" s="197">
        <f>K40+K52+K82+K85+K88+K91+K94+K97+K100+K132</f>
        <v>46605.7</v>
      </c>
      <c r="L133" s="198">
        <f>L37+L40+L43+L46+L49+L52+L55+L58+L61+L64+L67+L70+L73+L76+L79+L82+L85+L88+L91+L94+L97+L100+L132</f>
        <v>161605.7</v>
      </c>
      <c r="M133" s="199">
        <v>6121.4</v>
      </c>
      <c r="N133" s="389">
        <f>N37+N40+N43+N46+N49+N52++++++N55+N58+N61+N64+++N67+N70+N73+N76+N79+N82+N85+N88+N91+N94+N97+N100+N103+N106+N109+N112+N115+N118+N121</f>
        <v>167727.1</v>
      </c>
      <c r="O133" s="354">
        <f>O43+O46+O58+O70+O73+O76+O94+O106+O121+O124+O127</f>
        <v>-4500.000000000002</v>
      </c>
      <c r="P133" s="390">
        <f>SUM(N133:O133)</f>
        <v>163227.1</v>
      </c>
      <c r="Q133" s="165"/>
      <c r="R133" s="166"/>
      <c r="S133" s="158"/>
      <c r="T133" s="166"/>
      <c r="U133" s="165"/>
      <c r="V133" s="166"/>
      <c r="W133" s="182"/>
      <c r="X133" s="183"/>
      <c r="Y133" s="165"/>
      <c r="Z133" s="166"/>
      <c r="AA133" s="165"/>
      <c r="AB133" s="166"/>
    </row>
    <row r="134" spans="1:27" ht="12.75" customHeight="1" thickBot="1">
      <c r="A134" s="333"/>
      <c r="B134" s="333"/>
      <c r="C134" s="334"/>
      <c r="D134" s="333"/>
      <c r="E134" s="201"/>
      <c r="F134" s="201"/>
      <c r="G134" s="201"/>
      <c r="H134" s="201"/>
      <c r="I134" s="202"/>
      <c r="J134" s="202"/>
      <c r="K134" s="202"/>
      <c r="L134" s="202"/>
      <c r="M134" s="202"/>
      <c r="N134" s="202"/>
      <c r="O134" s="345"/>
      <c r="P134" s="345"/>
      <c r="Q134" s="344"/>
      <c r="R134" s="166"/>
      <c r="S134" s="165"/>
      <c r="T134" s="166"/>
      <c r="U134" s="182"/>
      <c r="V134" s="183"/>
      <c r="W134" s="165"/>
      <c r="X134" s="166"/>
      <c r="Y134" s="165"/>
      <c r="Z134" s="166"/>
      <c r="AA134" s="13"/>
    </row>
    <row r="135" spans="1:29" s="200" customFormat="1" ht="18" customHeight="1" thickBot="1">
      <c r="A135" s="244" t="s">
        <v>44</v>
      </c>
      <c r="B135" s="287"/>
      <c r="C135" s="244"/>
      <c r="D135" s="244"/>
      <c r="E135" s="244"/>
      <c r="F135" s="244"/>
      <c r="G135" s="244"/>
      <c r="H135" s="244"/>
      <c r="I135" s="242"/>
      <c r="J135" s="242"/>
      <c r="K135" s="242"/>
      <c r="L135" s="242"/>
      <c r="M135" s="242"/>
      <c r="N135" s="242"/>
      <c r="O135" s="342"/>
      <c r="P135" s="343"/>
      <c r="Q135" s="322"/>
      <c r="R135" s="323"/>
      <c r="S135" s="322"/>
      <c r="T135" s="323"/>
      <c r="U135" s="324"/>
      <c r="V135" s="325"/>
      <c r="W135" s="325"/>
      <c r="X135" s="325"/>
      <c r="Y135" s="324"/>
      <c r="Z135" s="325"/>
      <c r="AA135" s="324"/>
      <c r="AB135" s="325"/>
      <c r="AC135" s="22"/>
    </row>
    <row r="136" spans="1:20" ht="15.75" customHeight="1" thickBot="1">
      <c r="A136" s="203" t="s">
        <v>45</v>
      </c>
      <c r="B136" s="194"/>
      <c r="C136" s="204"/>
      <c r="D136" s="205"/>
      <c r="E136" s="205"/>
      <c r="F136" s="205"/>
      <c r="G136" s="205"/>
      <c r="H136" s="205"/>
      <c r="I136" s="206"/>
      <c r="J136" s="207" t="s">
        <v>46</v>
      </c>
      <c r="K136" s="208" t="s">
        <v>47</v>
      </c>
      <c r="L136" s="209" t="s">
        <v>48</v>
      </c>
      <c r="M136" s="210" t="s">
        <v>47</v>
      </c>
      <c r="N136" s="209" t="s">
        <v>48</v>
      </c>
      <c r="O136" s="210" t="s">
        <v>47</v>
      </c>
      <c r="P136" s="209" t="s">
        <v>48</v>
      </c>
      <c r="T136" s="13"/>
    </row>
    <row r="137" spans="1:29" ht="29.25" customHeight="1">
      <c r="A137" s="212" t="s">
        <v>49</v>
      </c>
      <c r="B137" s="213"/>
      <c r="C137" s="213">
        <v>6121</v>
      </c>
      <c r="D137" s="213"/>
      <c r="E137" s="214" t="s">
        <v>50</v>
      </c>
      <c r="F137" s="214"/>
      <c r="G137" s="214"/>
      <c r="H137" s="214"/>
      <c r="I137" s="51"/>
      <c r="J137" s="215">
        <v>95000</v>
      </c>
      <c r="K137" s="216">
        <f>K40+K52+K82+K85+K88+K91+K94+K97+K100</f>
        <v>34605.7</v>
      </c>
      <c r="L137" s="217">
        <f>SUM(J137:K137)</f>
        <v>129605.7</v>
      </c>
      <c r="M137" s="218">
        <f>M40+M43+M46+M49+M52+M55+M58+M61+M64+M67+M70+M73+M76+M79+M85+M82+M88+M91+M94+M97+M100+M103+M106+M109+++++++++++++++++++++++M112+M115+M118+M121</f>
        <v>12105.800000000001</v>
      </c>
      <c r="N137" s="219">
        <f>SUM(L137:M137)</f>
        <v>141711.5</v>
      </c>
      <c r="O137" s="218">
        <f>O43+O46+O58+O70+O73+O76+O94+O106+O121++O124+O127</f>
        <v>-4500.000000000002</v>
      </c>
      <c r="P137" s="219">
        <f>SUM(N137:O137)</f>
        <v>137211.5</v>
      </c>
      <c r="T137" s="13"/>
      <c r="AC137" s="13"/>
    </row>
    <row r="138" spans="1:29" ht="18" customHeight="1" thickBot="1">
      <c r="A138" s="225" t="s">
        <v>49</v>
      </c>
      <c r="B138" s="226"/>
      <c r="C138" s="226">
        <v>6351</v>
      </c>
      <c r="D138" s="226"/>
      <c r="E138" s="118" t="s">
        <v>51</v>
      </c>
      <c r="F138" s="118"/>
      <c r="G138" s="118"/>
      <c r="H138" s="118"/>
      <c r="I138" s="80"/>
      <c r="J138" s="227">
        <v>20000</v>
      </c>
      <c r="K138" s="228"/>
      <c r="L138" s="229">
        <f>SUM(J138:K138)</f>
        <v>20000</v>
      </c>
      <c r="M138" s="230">
        <f>M37</f>
        <v>6015.6</v>
      </c>
      <c r="N138" s="231">
        <f>SUM(L138:M138)</f>
        <v>26015.6</v>
      </c>
      <c r="O138" s="230"/>
      <c r="P138" s="231">
        <f>SUM(N138:O138)</f>
        <v>26015.6</v>
      </c>
      <c r="AC138" s="13"/>
    </row>
    <row r="139" spans="1:29" s="200" customFormat="1" ht="18" customHeight="1" thickBot="1">
      <c r="A139" s="225" t="s">
        <v>49</v>
      </c>
      <c r="B139" s="226"/>
      <c r="C139" s="226">
        <v>5171</v>
      </c>
      <c r="D139" s="226"/>
      <c r="E139" s="118" t="s">
        <v>52</v>
      </c>
      <c r="F139" s="118"/>
      <c r="G139" s="118"/>
      <c r="H139" s="118"/>
      <c r="I139" s="80"/>
      <c r="J139" s="236">
        <v>0</v>
      </c>
      <c r="K139" s="228"/>
      <c r="L139" s="237">
        <f>SUM(J139:K139)</f>
        <v>0</v>
      </c>
      <c r="M139" s="230"/>
      <c r="N139" s="219"/>
      <c r="O139" s="230"/>
      <c r="P139" s="219"/>
      <c r="Q139" s="208" t="s">
        <v>47</v>
      </c>
      <c r="R139" s="211" t="s">
        <v>48</v>
      </c>
      <c r="S139" s="208" t="s">
        <v>47</v>
      </c>
      <c r="T139" s="211" t="s">
        <v>48</v>
      </c>
      <c r="U139" s="208" t="s">
        <v>47</v>
      </c>
      <c r="V139" s="211" t="s">
        <v>48</v>
      </c>
      <c r="W139" s="208" t="s">
        <v>47</v>
      </c>
      <c r="X139" s="211" t="s">
        <v>48</v>
      </c>
      <c r="Y139" s="208" t="s">
        <v>47</v>
      </c>
      <c r="Z139" s="211" t="s">
        <v>48</v>
      </c>
      <c r="AA139" s="208" t="s">
        <v>47</v>
      </c>
      <c r="AB139" s="211" t="s">
        <v>48</v>
      </c>
      <c r="AC139" s="22"/>
    </row>
    <row r="140" spans="1:29" ht="14.25">
      <c r="A140" s="368" t="s">
        <v>53</v>
      </c>
      <c r="B140" s="369"/>
      <c r="C140" s="372">
        <v>6901</v>
      </c>
      <c r="D140" s="372"/>
      <c r="E140" s="386" t="s">
        <v>54</v>
      </c>
      <c r="F140" s="118"/>
      <c r="G140" s="118"/>
      <c r="H140" s="118"/>
      <c r="I140" s="80"/>
      <c r="J140" s="236">
        <v>0</v>
      </c>
      <c r="K140" s="228"/>
      <c r="L140" s="237">
        <f>SUM(J140:K140)</f>
        <v>0</v>
      </c>
      <c r="M140" s="230"/>
      <c r="N140" s="219"/>
      <c r="O140" s="230"/>
      <c r="P140" s="219"/>
      <c r="Q140" s="218"/>
      <c r="R140" s="220"/>
      <c r="S140" s="218"/>
      <c r="T140" s="221"/>
      <c r="U140" s="154"/>
      <c r="V140" s="155"/>
      <c r="W140" s="222"/>
      <c r="X140" s="223"/>
      <c r="Y140" s="154"/>
      <c r="Z140" s="155"/>
      <c r="AA140" s="224"/>
      <c r="AB140" s="73"/>
      <c r="AC140" s="13"/>
    </row>
    <row r="141" spans="1:29" ht="18" customHeight="1" thickBot="1">
      <c r="A141" s="370"/>
      <c r="B141" s="371"/>
      <c r="C141" s="371"/>
      <c r="D141" s="371"/>
      <c r="E141" s="387"/>
      <c r="F141" s="241"/>
      <c r="G141" s="241"/>
      <c r="H141" s="241"/>
      <c r="I141" s="174"/>
      <c r="J141" s="242">
        <v>0</v>
      </c>
      <c r="K141" s="283">
        <f>K132</f>
        <v>12000</v>
      </c>
      <c r="L141" s="284">
        <f>SUM(J141:K141)</f>
        <v>12000</v>
      </c>
      <c r="M141" s="285">
        <v>-12000</v>
      </c>
      <c r="N141" s="286">
        <f>SUM(L141:M141)</f>
        <v>0</v>
      </c>
      <c r="O141" s="285"/>
      <c r="P141" s="286">
        <f>SUM(N141:O141)</f>
        <v>0</v>
      </c>
      <c r="Q141" s="233"/>
      <c r="R141" s="232"/>
      <c r="S141" s="233"/>
      <c r="T141" s="232"/>
      <c r="U141" s="72"/>
      <c r="V141" s="73"/>
      <c r="W141" s="234"/>
      <c r="X141" s="235"/>
      <c r="Y141" s="72"/>
      <c r="Z141" s="73"/>
      <c r="AA141" s="224"/>
      <c r="AB141" s="73"/>
      <c r="AC141" s="13"/>
    </row>
    <row r="142" spans="1:29" ht="18" customHeight="1" thickBot="1">
      <c r="A142" s="243"/>
      <c r="B142" s="244"/>
      <c r="C142" s="244"/>
      <c r="D142" s="244"/>
      <c r="E142" s="245" t="s">
        <v>55</v>
      </c>
      <c r="F142" s="288"/>
      <c r="G142" s="246"/>
      <c r="H142" s="246"/>
      <c r="I142" s="247"/>
      <c r="J142" s="248">
        <f>SUM(J137:J141)</f>
        <v>115000</v>
      </c>
      <c r="K142" s="249">
        <f>SUM(K137:K141)</f>
        <v>46605.7</v>
      </c>
      <c r="L142" s="250">
        <f>SUM(L137:L141)</f>
        <v>161605.7</v>
      </c>
      <c r="M142" s="251">
        <v>6121.4</v>
      </c>
      <c r="N142" s="252">
        <f>SUM(N137:N141)</f>
        <v>167727.1</v>
      </c>
      <c r="O142" s="251">
        <f>SUM(O137:O141)</f>
        <v>-4500.000000000002</v>
      </c>
      <c r="P142" s="252">
        <f>SUM(P137:P141)</f>
        <v>163227.1</v>
      </c>
      <c r="Q142" s="238"/>
      <c r="R142" s="232"/>
      <c r="S142" s="239"/>
      <c r="T142" s="232"/>
      <c r="U142" s="72"/>
      <c r="V142" s="73"/>
      <c r="W142" s="235"/>
      <c r="X142" s="235"/>
      <c r="Y142" s="72"/>
      <c r="Z142" s="73"/>
      <c r="AA142" s="224"/>
      <c r="AB142" s="73"/>
      <c r="AC142" s="13"/>
    </row>
    <row r="143" spans="10:29" ht="12.75" customHeight="1" thickBot="1">
      <c r="J143" s="13"/>
      <c r="K143" s="13"/>
      <c r="L143" s="13"/>
      <c r="M143" s="13"/>
      <c r="N143" s="13"/>
      <c r="Q143" s="238"/>
      <c r="R143" s="232"/>
      <c r="S143" s="239"/>
      <c r="T143" s="232"/>
      <c r="U143" s="72"/>
      <c r="V143" s="73"/>
      <c r="W143" s="235"/>
      <c r="X143" s="235"/>
      <c r="Y143" s="72"/>
      <c r="Z143" s="73"/>
      <c r="AA143" s="224"/>
      <c r="AB143" s="73"/>
      <c r="AC143" s="13"/>
    </row>
    <row r="144" spans="5:28" ht="18" customHeight="1" thickBot="1">
      <c r="E144" s="259"/>
      <c r="F144" s="259"/>
      <c r="G144" s="259"/>
      <c r="H144" s="259"/>
      <c r="J144" s="13"/>
      <c r="K144" s="13"/>
      <c r="L144" s="13"/>
      <c r="M144" s="13"/>
      <c r="N144" s="13"/>
      <c r="Q144" s="24"/>
      <c r="R144" s="253"/>
      <c r="S144" s="254"/>
      <c r="T144" s="253"/>
      <c r="U144" s="255"/>
      <c r="V144" s="256"/>
      <c r="W144" s="257"/>
      <c r="X144" s="257"/>
      <c r="Y144" s="255"/>
      <c r="Z144" s="256"/>
      <c r="AA144" s="258"/>
      <c r="AB144" s="256"/>
    </row>
    <row r="145" spans="1:20" ht="12.75">
      <c r="A145" s="201"/>
      <c r="B145" s="201"/>
      <c r="C145" s="201"/>
      <c r="D145" s="201"/>
      <c r="K145" s="13"/>
      <c r="L145" s="13"/>
      <c r="N145" s="13"/>
      <c r="O145" s="13"/>
      <c r="R145" s="13"/>
      <c r="T145" s="13"/>
    </row>
    <row r="146" ht="12.75">
      <c r="N146" s="13"/>
    </row>
    <row r="147" spans="1:17" ht="12.75">
      <c r="A147" s="259"/>
      <c r="B147" s="259"/>
      <c r="C147" s="259"/>
      <c r="D147" s="259"/>
      <c r="K147" s="13"/>
      <c r="Q147" s="13"/>
    </row>
    <row r="148" spans="5:11" ht="12.75">
      <c r="E148" s="306"/>
      <c r="F148" s="329"/>
      <c r="G148" s="306"/>
      <c r="H148" s="306"/>
      <c r="K148" s="13"/>
    </row>
    <row r="149" spans="5:11" ht="15">
      <c r="E149" s="330"/>
      <c r="F149" s="330"/>
      <c r="G149" s="330"/>
      <c r="H149" s="331"/>
      <c r="K149" s="13"/>
    </row>
    <row r="150" spans="5:11" ht="12.75">
      <c r="E150" s="306"/>
      <c r="F150" s="306"/>
      <c r="G150" s="306"/>
      <c r="H150" s="306"/>
      <c r="K150" s="13"/>
    </row>
    <row r="151" spans="5:8" ht="12.75">
      <c r="E151" s="306"/>
      <c r="F151" s="306"/>
      <c r="G151" s="306"/>
      <c r="H151" s="306"/>
    </row>
    <row r="152" spans="5:8" ht="12.75">
      <c r="E152" s="306"/>
      <c r="F152" s="306"/>
      <c r="G152" s="306"/>
      <c r="H152" s="306"/>
    </row>
    <row r="153" spans="5:8" ht="12.75">
      <c r="E153" s="384"/>
      <c r="F153" s="385"/>
      <c r="G153" s="384"/>
      <c r="H153" s="384"/>
    </row>
    <row r="154" spans="5:8" ht="12.75">
      <c r="E154" s="385"/>
      <c r="F154" s="385"/>
      <c r="G154" s="385"/>
      <c r="H154" s="385"/>
    </row>
    <row r="155" spans="5:8" ht="12.75">
      <c r="E155" s="306"/>
      <c r="F155" s="306"/>
      <c r="G155" s="306"/>
      <c r="H155" s="306"/>
    </row>
    <row r="156" spans="5:8" ht="12.75">
      <c r="E156" s="16"/>
      <c r="F156" s="16"/>
      <c r="G156" s="16"/>
      <c r="H156" s="16"/>
    </row>
    <row r="157" spans="5:8" ht="12.75">
      <c r="E157" s="16"/>
      <c r="F157" s="16"/>
      <c r="G157" s="16"/>
      <c r="H157" s="16"/>
    </row>
  </sheetData>
  <sheetProtection/>
  <mergeCells count="18">
    <mergeCell ref="E153:F154"/>
    <mergeCell ref="G153:G154"/>
    <mergeCell ref="H153:H154"/>
    <mergeCell ref="E140:E141"/>
    <mergeCell ref="Q33:R33"/>
    <mergeCell ref="K33:N33"/>
    <mergeCell ref="AA33:AB33"/>
    <mergeCell ref="O33:P33"/>
    <mergeCell ref="S33:T33"/>
    <mergeCell ref="U33:V33"/>
    <mergeCell ref="W33:X33"/>
    <mergeCell ref="Y33:Z33"/>
    <mergeCell ref="A140:B141"/>
    <mergeCell ref="C140:C141"/>
    <mergeCell ref="D140:D141"/>
    <mergeCell ref="E7:I7"/>
    <mergeCell ref="E9:I9"/>
    <mergeCell ref="A24:I24"/>
  </mergeCells>
  <printOptions/>
  <pageMargins left="0.3937007874015748" right="0.3937007874015748" top="0.5905511811023623" bottom="0.5905511811023623" header="0.3937007874015748" footer="0.3937007874015748"/>
  <pageSetup horizontalDpi="300" verticalDpi="300" orientation="landscape" paperSize="8" scale="63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385</cp:lastModifiedBy>
  <cp:lastPrinted>2009-05-11T08:50:44Z</cp:lastPrinted>
  <dcterms:created xsi:type="dcterms:W3CDTF">2008-12-18T12:33:21Z</dcterms:created>
  <dcterms:modified xsi:type="dcterms:W3CDTF">2009-05-11T10:03:55Z</dcterms:modified>
  <cp:category/>
  <cp:version/>
  <cp:contentType/>
  <cp:contentStatus/>
</cp:coreProperties>
</file>