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335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<sst xmlns="http://schemas.openxmlformats.org/spreadsheetml/2006/main" count="167" uniqueCount="154">
  <si>
    <t>Organizace</t>
  </si>
  <si>
    <t>Rezervní fond</t>
  </si>
  <si>
    <t>tvorba</t>
  </si>
  <si>
    <t>použití</t>
  </si>
  <si>
    <t>Investiční fond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</si>
  <si>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</si>
  <si>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</si>
  <si>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</si>
  <si>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</si>
  <si>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</si>
  <si>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</si>
  <si>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</si>
  <si>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</si>
  <si>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Kap. 13 - evropská integrace</t>
  </si>
  <si>
    <t>Centrum evropského projektování,HK</t>
  </si>
  <si>
    <t>Celkem</t>
  </si>
  <si>
    <t>Správa a údržba silnic Královéhr.kraje</t>
  </si>
  <si>
    <t>Kap. 10 - doprava</t>
  </si>
  <si>
    <t>Kap. 15 - zdravotnictví</t>
  </si>
  <si>
    <t>Kap. 16 - kultura</t>
  </si>
  <si>
    <t>Galerie moderního umění  v  HK</t>
  </si>
  <si>
    <t>Galerie výtvarného umění v Náchodě</t>
  </si>
  <si>
    <t>Muzeum vých. Čech v HK</t>
  </si>
  <si>
    <t>Studijní a vědecká knihovna v HK</t>
  </si>
  <si>
    <t>Hvězdárna a planetárium v HK</t>
  </si>
  <si>
    <t>Hvězdárna v  Úpici</t>
  </si>
  <si>
    <t>Regionální muzeum a galerie v Jičíně</t>
  </si>
  <si>
    <t>Regionální muzeum v Náchodě</t>
  </si>
  <si>
    <t>Muzeum a galerie Orl. hor v  RK</t>
  </si>
  <si>
    <t>Kap. 28 - sociální věci</t>
  </si>
  <si>
    <t>Domov důchodců Borohrádek</t>
  </si>
  <si>
    <t>Domov důchodců Černožice</t>
  </si>
  <si>
    <t>Domov důchodců Dvůr Králové n. L.</t>
  </si>
  <si>
    <t>Domov důchodců Hradec Králové</t>
  </si>
  <si>
    <t>Domov důchodců Humburky</t>
  </si>
  <si>
    <t>Domov důchodců Tmavý Důl</t>
  </si>
  <si>
    <t>Domov důchodců Pilníkov</t>
  </si>
  <si>
    <t>Domov důchodců Vrchlabí</t>
  </si>
  <si>
    <t>Domov důchodců Malá Čermná</t>
  </si>
  <si>
    <t>Domov důchodců Náchod</t>
  </si>
  <si>
    <t>Léčebna pro dlouhodobě nemocné HK</t>
  </si>
  <si>
    <t>Léčebna dlouhodobě nemocných Opočno</t>
  </si>
  <si>
    <t>Sdružení ozdravoven a léčeben Trutnov</t>
  </si>
  <si>
    <t>Kap. 14 - školství</t>
  </si>
  <si>
    <t>Středisko amat.kultury IMPULS, HK</t>
  </si>
  <si>
    <t>ÚSP pro těl.postižené v Hořicích v Podkrkonoší</t>
  </si>
  <si>
    <t>ÚSP pro mentálně postiženou mládež Chotělice</t>
  </si>
  <si>
    <t>ÚSP pro mládež Kvasiny</t>
  </si>
  <si>
    <t>Domov Dědina Opočno</t>
  </si>
  <si>
    <t>DOMOV NA STŘÍBRNÉM VRCHU Rokytnice v O. h.</t>
  </si>
  <si>
    <t>ÚSP pro mládež DOMEČKY Rychnov nad Kn.</t>
  </si>
  <si>
    <t>Domov sociálních služeb Skřivany</t>
  </si>
  <si>
    <t>Dom.důchodců a ÚSP Česká Skalice</t>
  </si>
  <si>
    <t>Domov důchodců Police n. Metují</t>
  </si>
  <si>
    <t>Domov Dolní zámek Teplice n. Metují</t>
  </si>
  <si>
    <t>Domov důchodců Lampertice</t>
  </si>
  <si>
    <t>Domov důchodců Albrechtice nad Orlicí</t>
  </si>
  <si>
    <t>Domov "V Podzámčí" Chlumec n. C.</t>
  </si>
  <si>
    <t>Barevné domky Hajnice</t>
  </si>
  <si>
    <t>Tabulka č. 7</t>
  </si>
  <si>
    <t>Tvorba a použití fondů příspěvkových organizací zřízených Královéhradeckým krajem v roce 2012</t>
  </si>
  <si>
    <t>k 1.1.2012</t>
  </si>
  <si>
    <t>k 31.12.2012</t>
  </si>
  <si>
    <t xml:space="preserve"> Gymnázium Boženy Němcové, Hradec Králové, Pospíšilova tř. 324</t>
  </si>
  <si>
    <t xml:space="preserve"> Gymnázium J. K. Tyla, Hradec Králové, Tylovo nábř. 682</t>
  </si>
  <si>
    <t xml:space="preserve"> Gymnázium, Nový Bydžov, Komenského 77</t>
  </si>
  <si>
    <t xml:space="preserve"> Střední průmyslová škola, Hradec Králové, Hradecká 647</t>
  </si>
  <si>
    <t xml:space="preserve"> Střední průmyslová škola stavební, Hradec Králové, Pospíšilova tř. 787</t>
  </si>
  <si>
    <t xml:space="preserve"> OA, SOŠ a Jazyková škola s právem st.jaz.zkoušky, Hradec Králové</t>
  </si>
  <si>
    <t xml:space="preserve"> SOŠ veterinární, Hradec Králové - Kukleny, Pražská 68</t>
  </si>
  <si>
    <t xml:space="preserve"> SOŠ a Střední odborné učiliště, Hradec Králové, Hradební 1029</t>
  </si>
  <si>
    <t xml:space="preserve"> SOŠ a Střední odborné učiliště, Hradec Králové, Vocelova 1338</t>
  </si>
  <si>
    <t xml:space="preserve"> VOŠ a Střední odborná škola, Nový Bydžov, Jana Maláta 1869</t>
  </si>
  <si>
    <t xml:space="preserve"> VOŠ zdravotnická a SZŠ, Hradec Králové, Komenského 234</t>
  </si>
  <si>
    <t xml:space="preserve"> Střední uměleckoprům.škola HNN, Hr.Králové, 17. listopadu 1202</t>
  </si>
  <si>
    <t xml:space="preserve"> Střední škola služeb, obchodu a gastr., Hradec Králové, Velká 3</t>
  </si>
  <si>
    <t xml:space="preserve"> Dětský domov a školní jídelna, Nechanice, Hrádecká 267</t>
  </si>
  <si>
    <t xml:space="preserve"> Domov mládeže, internát a ŠJ, Hradec Králové, Vocelova 1469/5</t>
  </si>
  <si>
    <t xml:space="preserve"> Odborné učiliště, Hradec Králové, 17. listopadu 1212</t>
  </si>
  <si>
    <t xml:space="preserve"> Mateřská škola, Speciální základní škola a PrŠ, Hradec Králové</t>
  </si>
  <si>
    <t xml:space="preserve"> Speciální základní škola, Chlumec nad Cidlinou, Smetanova 123</t>
  </si>
  <si>
    <t xml:space="preserve"> Základní škola, Nový Bydžov, F. Palackého 1240</t>
  </si>
  <si>
    <t xml:space="preserve"> Základní škola a MŠ při FN, Hradec Králové, Sokolská 581</t>
  </si>
  <si>
    <t xml:space="preserve"> Střední škola, ZŠ a MŠ, Hradec Králové, Štefánikova 549</t>
  </si>
  <si>
    <t xml:space="preserve"> Pedagogicko-psychologická poradna Královéhradeckého kraje</t>
  </si>
  <si>
    <t xml:space="preserve"> Plavecká škola Zéva, Hradec Králové, Eliščino nábř. 842</t>
  </si>
  <si>
    <t xml:space="preserve"> Školní jídelna, Hradec Králové, Hradecká 1219</t>
  </si>
  <si>
    <t xml:space="preserve"> Střední škola technická a řemeslná, Nový Bydžov, Dr. M. Tyrše 112</t>
  </si>
  <si>
    <t xml:space="preserve"> Střední škola potravinářská, Smiřice, Gen. Govorova 110</t>
  </si>
  <si>
    <t xml:space="preserve"> Školské zařízení pro DVPP KHK, Hradec Králové, Štefánikova 566</t>
  </si>
  <si>
    <t xml:space="preserve"> Lepařovo gymnázium, Jičín, Jiráskova 30</t>
  </si>
  <si>
    <t xml:space="preserve"> Gymnázium, SOŠ, SOU a vyšší odborná škola, Hořice</t>
  </si>
  <si>
    <t xml:space="preserve"> Gymnázium a SOŠ pedagogická, Nová Paka, Kumburská 740</t>
  </si>
  <si>
    <t xml:space="preserve"> Masarykova obchodní akademie, Jičín, 17. listopadu 220</t>
  </si>
  <si>
    <t xml:space="preserve"> Vyšší odborná škola a SPŠ, Jičín, Pod Koželuhy 100</t>
  </si>
  <si>
    <t xml:space="preserve"> Střední průmyslová škola kamenická a sochařská, Hořice, Husova 675</t>
  </si>
  <si>
    <t xml:space="preserve"> Střední škola zahradnická, Kopidlno, náměstí Hilmarovo 1</t>
  </si>
  <si>
    <t xml:space="preserve"> Integrovaná střední škola, Nová Paka, Kumburská 846</t>
  </si>
  <si>
    <t xml:space="preserve"> Střední škola gastronomie a služeb, Nová Paka, Masarykovo nám. 2</t>
  </si>
  <si>
    <t xml:space="preserve"> Odborné učiliště a Praktická škola, Hořice, Havlíčkova 54</t>
  </si>
  <si>
    <t xml:space="preserve"> ZŠ při dětské lázeňské léčebně, Lázně Bělohrad, Lázeňská 146</t>
  </si>
  <si>
    <t xml:space="preserve"> Střední odborné učiliště, Lázně Bělohrad, Zámecká 478</t>
  </si>
  <si>
    <t xml:space="preserve"> Základní škola, Hořice, Husova 11</t>
  </si>
  <si>
    <t xml:space="preserve"> Základní škola, Jičín, Soudná 12</t>
  </si>
  <si>
    <t xml:space="preserve"> Gymnázium, Broumov, Hradební 218</t>
  </si>
  <si>
    <t xml:space="preserve"> Gymnázium a Střední odborná škola, Jaroměř, Lužická 423</t>
  </si>
  <si>
    <t xml:space="preserve"> Jiráskovo gymnázium, Náchod, Řezníčkova 451</t>
  </si>
  <si>
    <t xml:space="preserve"> Obchodní akademie, Náchod, Denisovo nábřeží 673</t>
  </si>
  <si>
    <t xml:space="preserve"> VOŠ stavební a SPŠ stavební arch. Jana Letzela, Náchod, Pražská 931</t>
  </si>
  <si>
    <t xml:space="preserve"> SŠ propagační tvorby a polygrafie, Velké Poříčí, Náchodská 285</t>
  </si>
  <si>
    <t xml:space="preserve"> Střední škola a Základní škola, Nové Město nad Metují</t>
  </si>
  <si>
    <t xml:space="preserve"> Základní škola speciální, Jaroměř, Palackého 142</t>
  </si>
  <si>
    <t xml:space="preserve"> Dětský domov, mateřská škola a ŠJ, Broumov, třída Masarykova 246</t>
  </si>
  <si>
    <t xml:space="preserve"> Střední průmyslová škola, Hronov, Hostovského 910</t>
  </si>
  <si>
    <t xml:space="preserve"> SŠ hotelnictví a společného stravování, Teplice nad Metují</t>
  </si>
  <si>
    <t xml:space="preserve"> SŠ oděvní, služ. a ekonomiky, Červený Kostelec, 17. listopadu 1197</t>
  </si>
  <si>
    <t xml:space="preserve"> SPŠ, SOŠ a SOU, Nové Město nad Metují, Školní 1377</t>
  </si>
  <si>
    <t xml:space="preserve"> Základní škola, Broumov, Kladská 164</t>
  </si>
  <si>
    <t xml:space="preserve"> Základní škola praktická, Jaroměř, Komenského 392</t>
  </si>
  <si>
    <t xml:space="preserve"> Základní škola a MŠ Josefa Zemana, Náchod, Jiráskova 461</t>
  </si>
  <si>
    <t xml:space="preserve"> Střední škola řemeslná, Jaroměř, Studničkova 260</t>
  </si>
  <si>
    <t xml:space="preserve"> Gymnázium Fr. Martina Pelcla, Rychnov nad K., Hrdinů odboje 36</t>
  </si>
  <si>
    <t xml:space="preserve"> Gymnázium, Dobruška, Pulická 779</t>
  </si>
  <si>
    <t xml:space="preserve"> VOŠ a SOŠ, Rychnov nad Kněžnou, U Stadionu 1166</t>
  </si>
  <si>
    <t xml:space="preserve"> SPŠ elektrotechniky a inform.technologií, Dobruška, Čs. odboje 670</t>
  </si>
  <si>
    <t xml:space="preserve"> OA T. G. Masaryka, Kostelec nad Orlicí, Komenského 522</t>
  </si>
  <si>
    <t xml:space="preserve"> SŠ zem.a ekologická a SOU chlad.a klim. techniky, Kostelec nad O.</t>
  </si>
  <si>
    <t xml:space="preserve"> Dětský domov, Potštejn, Českých bratří 141</t>
  </si>
  <si>
    <t xml:space="preserve"> Dětský domov a školní jídelna, Sedloňov 153</t>
  </si>
  <si>
    <t xml:space="preserve"> Základní škola, Dobruška, Opočenská 115</t>
  </si>
  <si>
    <t xml:space="preserve"> Základní škola a PrŠ, Rychnov nad Kněžnou, Kolowratská 485</t>
  </si>
  <si>
    <t xml:space="preserve"> Dětský domov, ZŠ, ŠD a ŠJ, Kostelec nad Orlicí, Pelclova 279</t>
  </si>
  <si>
    <t xml:space="preserve"> Gymnázium, Dvůr Králové nad Labem, nám. Odboje 304</t>
  </si>
  <si>
    <t xml:space="preserve"> Gymnázium, Trutnov, Jiráskovo náměstí 325</t>
  </si>
  <si>
    <t xml:space="preserve"> Gymnázium a Střední odborná škola, Hostinné, Horská 309</t>
  </si>
  <si>
    <t xml:space="preserve"> Gymnázium, Vrchlabí, Komenského 586</t>
  </si>
  <si>
    <t xml:space="preserve"> Obchodní akademie, Trutnov, Malé náměstí 158</t>
  </si>
  <si>
    <t xml:space="preserve"> VOŠ zdravotnická a SZŠ, Trutnov, Procházkova 303</t>
  </si>
  <si>
    <t xml:space="preserve"> Česká lesnická akademie Trutnov - střední škola a VOŠ</t>
  </si>
  <si>
    <t xml:space="preserve"> SŠ inform. a služeb, Dvůr Králové nad L., Elišky Krásnohorské 2069</t>
  </si>
  <si>
    <t xml:space="preserve"> Střední průmyslová škola, Trutnov, Školní 101</t>
  </si>
  <si>
    <t xml:space="preserve"> Střední odborná škola a SOU, Vrchlabí, Krkonošská 265</t>
  </si>
  <si>
    <t xml:space="preserve"> Střední odborná škola a SOU, Trutnov, Volanovská 243</t>
  </si>
  <si>
    <t xml:space="preserve"> Odborné učiliště, Hostinné, Mládežnická 329</t>
  </si>
  <si>
    <t xml:space="preserve"> Mateřská škola speciální, Trutnov, Na Struze 124</t>
  </si>
  <si>
    <t xml:space="preserve"> Základní škola a PrŠ, Dvůr Králové nad Labem, Přemyslova 479</t>
  </si>
  <si>
    <t xml:space="preserve"> Dětský domov a školní jídelna, Vrchlabí, Žižkova 497</t>
  </si>
  <si>
    <t xml:space="preserve"> Dětský domov, základní škola a školní jídelna, Dolní Lánov 240</t>
  </si>
  <si>
    <t xml:space="preserve"> Základní škola, Hostinné, Sluneční 377</t>
  </si>
  <si>
    <t xml:space="preserve"> Speciální základní škola Augustina Bartoše</t>
  </si>
  <si>
    <t xml:space="preserve"> Mateřská škola, Základní škola a Praktická škola, Trutnov</t>
  </si>
  <si>
    <t xml:space="preserve"> Základní škola a Mateřská škola, Vrchlabí, Krkonošská 230</t>
  </si>
  <si>
    <t xml:space="preserve"> ZŠ a MŠ při dětské léčebně, Janské Lázně, Horní promenáda 268</t>
  </si>
  <si>
    <t xml:space="preserve"> ZŠ logopedická a MŠ logopedická, Choustníkovo Hradiště 161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</si>
</sst>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Times New Roman"/>
      <family val="1"/>
    </font>
    <font>
      <b/>
      <sz val="14"/>
      <name val="Arial CE"/>
      <family val="2"/>
    </font>
    <font>
      <sz val="14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5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5" fillId="0" borderId="32" xfId="0" applyFont="1" applyBorder="1" applyAlignment="1" applyProtection="1">
      <alignment shrinkToFit="1"/>
      <protection locked="0"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shrinkToFit="1"/>
    </xf>
    <xf numFmtId="0" fontId="1" fillId="0" borderId="34" xfId="0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5" fillId="0" borderId="32" xfId="0" applyFont="1" applyFill="1" applyBorder="1" applyAlignment="1" applyProtection="1">
      <alignment shrinkToFit="1"/>
      <protection locked="0"/>
    </xf>
    <xf numFmtId="0" fontId="5" fillId="0" borderId="33" xfId="0" applyFont="1" applyFill="1" applyBorder="1" applyAlignment="1">
      <alignment shrinkToFit="1"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14" xfId="0" applyNumberFormat="1" applyFont="1" applyBorder="1" applyAlignment="1">
      <alignment vertical="center"/>
    </xf>
    <xf numFmtId="2" fontId="0" fillId="0" borderId="41" xfId="0" applyNumberFormat="1" applyFont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2" fontId="0" fillId="0" borderId="42" xfId="0" applyNumberFormat="1" applyFont="1" applyBorder="1" applyAlignment="1">
      <alignment vertical="center"/>
    </xf>
    <xf numFmtId="2" fontId="0" fillId="33" borderId="40" xfId="0" applyNumberFormat="1" applyFont="1" applyFill="1" applyBorder="1" applyAlignment="1">
      <alignment/>
    </xf>
    <xf numFmtId="2" fontId="0" fillId="0" borderId="25" xfId="0" applyNumberFormat="1" applyFont="1" applyBorder="1" applyAlignment="1">
      <alignment vertical="center"/>
    </xf>
    <xf numFmtId="2" fontId="0" fillId="33" borderId="14" xfId="0" applyNumberFormat="1" applyFont="1" applyFill="1" applyBorder="1" applyAlignment="1">
      <alignment vertical="center"/>
    </xf>
    <xf numFmtId="2" fontId="0" fillId="33" borderId="42" xfId="0" applyNumberFormat="1" applyFont="1" applyFill="1" applyBorder="1" applyAlignment="1">
      <alignment vertical="center"/>
    </xf>
    <xf numFmtId="2" fontId="0" fillId="0" borderId="43" xfId="0" applyNumberFormat="1" applyFont="1" applyBorder="1" applyAlignment="1">
      <alignment vertical="center"/>
    </xf>
    <xf numFmtId="2" fontId="0" fillId="0" borderId="44" xfId="0" applyNumberFormat="1" applyFont="1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0" fillId="0" borderId="14" xfId="47" applyNumberFormat="1" applyFont="1" applyBorder="1">
      <alignment/>
      <protection/>
    </xf>
    <xf numFmtId="4" fontId="0" fillId="0" borderId="10" xfId="47" applyNumberFormat="1" applyFont="1" applyBorder="1">
      <alignment/>
      <protection/>
    </xf>
    <xf numFmtId="4" fontId="0" fillId="33" borderId="10" xfId="47" applyNumberFormat="1" applyFont="1" applyFill="1" applyBorder="1">
      <alignment/>
      <protection/>
    </xf>
    <xf numFmtId="3" fontId="0" fillId="0" borderId="10" xfId="47" applyNumberFormat="1" applyFont="1" applyBorder="1">
      <alignment/>
      <protection/>
    </xf>
    <xf numFmtId="4" fontId="0" fillId="0" borderId="41" xfId="47" applyNumberFormat="1" applyFont="1" applyBorder="1">
      <alignment/>
      <protection/>
    </xf>
    <xf numFmtId="4" fontId="0" fillId="0" borderId="42" xfId="47" applyNumberFormat="1" applyFont="1" applyBorder="1">
      <alignment/>
      <protection/>
    </xf>
    <xf numFmtId="4" fontId="0" fillId="0" borderId="25" xfId="47" applyNumberFormat="1" applyFont="1" applyBorder="1">
      <alignment/>
      <protection/>
    </xf>
    <xf numFmtId="4" fontId="0" fillId="0" borderId="26" xfId="47" applyNumberFormat="1" applyFont="1" applyBorder="1">
      <alignment/>
      <protection/>
    </xf>
    <xf numFmtId="165" fontId="0" fillId="0" borderId="14" xfId="47" applyNumberFormat="1" applyFont="1" applyBorder="1">
      <alignment/>
      <protection/>
    </xf>
    <xf numFmtId="3" fontId="0" fillId="0" borderId="42" xfId="47" applyNumberFormat="1" applyFont="1" applyBorder="1">
      <alignment/>
      <protection/>
    </xf>
    <xf numFmtId="3" fontId="0" fillId="0" borderId="44" xfId="47" applyNumberFormat="1" applyFont="1" applyBorder="1">
      <alignment/>
      <protection/>
    </xf>
    <xf numFmtId="0" fontId="1" fillId="34" borderId="33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165" fontId="0" fillId="0" borderId="10" xfId="47" applyNumberFormat="1" applyFont="1" applyBorder="1">
      <alignment/>
      <protection/>
    </xf>
    <xf numFmtId="3" fontId="0" fillId="0" borderId="14" xfId="47" applyNumberFormat="1" applyFont="1" applyBorder="1">
      <alignment/>
      <protection/>
    </xf>
    <xf numFmtId="3" fontId="0" fillId="0" borderId="26" xfId="47" applyNumberFormat="1" applyFont="1" applyBorder="1">
      <alignment/>
      <protection/>
    </xf>
    <xf numFmtId="3" fontId="0" fillId="0" borderId="25" xfId="47" applyNumberFormat="1" applyFont="1" applyBorder="1">
      <alignment/>
      <protection/>
    </xf>
    <xf numFmtId="4" fontId="5" fillId="35" borderId="47" xfId="46" applyNumberFormat="1" applyFont="1" applyFill="1" applyBorder="1" applyAlignment="1">
      <alignment shrinkToFit="1"/>
      <protection/>
    </xf>
    <xf numFmtId="4" fontId="5" fillId="35" borderId="48" xfId="46" applyNumberFormat="1" applyFont="1" applyFill="1" applyBorder="1" applyAlignment="1">
      <alignment shrinkToFit="1"/>
      <protection/>
    </xf>
    <xf numFmtId="4" fontId="5" fillId="35" borderId="32" xfId="46" applyNumberFormat="1" applyFont="1" applyFill="1" applyBorder="1" applyAlignment="1">
      <alignment shrinkToFit="1"/>
      <protection/>
    </xf>
    <xf numFmtId="4" fontId="3" fillId="0" borderId="18" xfId="0" applyNumberFormat="1" applyFont="1" applyBorder="1" applyAlignment="1">
      <alignment/>
    </xf>
    <xf numFmtId="4" fontId="5" fillId="0" borderId="47" xfId="46" applyNumberFormat="1" applyFont="1" applyFill="1" applyBorder="1" applyAlignment="1">
      <alignment shrinkToFit="1"/>
      <protection/>
    </xf>
    <xf numFmtId="2" fontId="0" fillId="0" borderId="40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49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2" fontId="8" fillId="0" borderId="45" xfId="0" applyNumberFormat="1" applyFont="1" applyBorder="1" applyAlignment="1" applyProtection="1">
      <alignment shrinkToFit="1"/>
      <protection locked="0"/>
    </xf>
    <xf numFmtId="2" fontId="8" fillId="0" borderId="26" xfId="0" applyNumberFormat="1" applyFont="1" applyBorder="1" applyAlignment="1" applyProtection="1">
      <alignment shrinkToFit="1"/>
      <protection locked="0"/>
    </xf>
    <xf numFmtId="2" fontId="8" fillId="0" borderId="33" xfId="0" applyNumberFormat="1" applyFont="1" applyBorder="1" applyAlignment="1">
      <alignment shrinkToFit="1"/>
    </xf>
    <xf numFmtId="2" fontId="8" fillId="0" borderId="10" xfId="0" applyNumberFormat="1" applyFont="1" applyBorder="1" applyAlignment="1">
      <alignment shrinkToFit="1"/>
    </xf>
    <xf numFmtId="2" fontId="8" fillId="0" borderId="51" xfId="0" applyNumberFormat="1" applyFont="1" applyBorder="1" applyAlignment="1">
      <alignment shrinkToFit="1"/>
    </xf>
    <xf numFmtId="2" fontId="8" fillId="0" borderId="44" xfId="0" applyNumberFormat="1" applyFont="1" applyBorder="1" applyAlignment="1">
      <alignment shrinkToFit="1"/>
    </xf>
    <xf numFmtId="2" fontId="8" fillId="0" borderId="52" xfId="0" applyNumberFormat="1" applyFont="1" applyBorder="1" applyAlignment="1">
      <alignment shrinkToFit="1"/>
    </xf>
    <xf numFmtId="2" fontId="8" fillId="0" borderId="42" xfId="0" applyNumberFormat="1" applyFont="1" applyBorder="1" applyAlignment="1">
      <alignment shrinkToFit="1"/>
    </xf>
    <xf numFmtId="2" fontId="8" fillId="0" borderId="10" xfId="0" applyNumberFormat="1" applyFont="1" applyFill="1" applyBorder="1" applyAlignment="1">
      <alignment shrinkToFit="1"/>
    </xf>
    <xf numFmtId="2" fontId="8" fillId="36" borderId="33" xfId="0" applyNumberFormat="1" applyFont="1" applyFill="1" applyBorder="1" applyAlignment="1">
      <alignment shrinkToFit="1"/>
    </xf>
    <xf numFmtId="2" fontId="8" fillId="36" borderId="10" xfId="0" applyNumberFormat="1" applyFont="1" applyFill="1" applyBorder="1" applyAlignment="1">
      <alignment shrinkToFit="1"/>
    </xf>
    <xf numFmtId="2" fontId="8" fillId="0" borderId="33" xfId="0" applyNumberFormat="1" applyFont="1" applyBorder="1" applyAlignment="1" applyProtection="1">
      <alignment shrinkToFit="1"/>
      <protection locked="0"/>
    </xf>
    <xf numFmtId="2" fontId="8" fillId="0" borderId="10" xfId="0" applyNumberFormat="1" applyFont="1" applyBorder="1" applyAlignment="1" applyProtection="1">
      <alignment shrinkToFit="1"/>
      <protection locked="0"/>
    </xf>
    <xf numFmtId="4" fontId="0" fillId="0" borderId="14" xfId="0" applyNumberFormat="1" applyFill="1" applyBorder="1" applyAlignment="1">
      <alignment/>
    </xf>
    <xf numFmtId="0" fontId="0" fillId="0" borderId="0" xfId="0" applyAlignment="1">
      <alignment horizontal="right"/>
    </xf>
    <xf numFmtId="0" fontId="6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4" fontId="0" fillId="0" borderId="26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6" sqref="O26"/>
    </sheetView>
  </sheetViews>
  <sheetFormatPr defaultColWidth="9.00390625" defaultRowHeight="12.75"/>
  <cols>
    <col min="1" max="1" width="33.375" style="0" customWidth="1"/>
    <col min="2" max="2" width="9.125" style="0" customWidth="1"/>
    <col min="3" max="4" width="9.00390625" style="0" customWidth="1"/>
    <col min="5" max="5" width="9.25390625" style="0" customWidth="1"/>
    <col min="6" max="7" width="9.125" style="0" customWidth="1"/>
    <col min="8" max="8" width="10.625" style="0" customWidth="1"/>
    <col min="9" max="9" width="8.875" style="0" customWidth="1"/>
    <col min="10" max="10" width="9.875" style="0" customWidth="1"/>
    <col min="11" max="12" width="9.00390625" style="0" customWidth="1"/>
    <col min="13" max="13" width="7.875" style="0" customWidth="1"/>
    <col min="14" max="14" width="8.00390625" style="0" customWidth="1"/>
    <col min="15" max="15" width="8.8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N1" s="129" t="s">
        <v>59</v>
      </c>
      <c r="O1" s="129"/>
    </row>
    <row r="3" spans="1:15" ht="27" customHeight="1">
      <c r="A3" s="130" t="s">
        <v>60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2.75">
      <c r="A4" s="132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ht="9.75" customHeight="1" thickBot="1"/>
    <row r="6" spans="1:15" ht="12.75">
      <c r="A6" s="147" t="s">
        <v>0</v>
      </c>
      <c r="B6" s="150" t="s">
        <v>1</v>
      </c>
      <c r="C6" s="151"/>
      <c r="D6" s="151"/>
      <c r="E6" s="152"/>
      <c r="F6" s="135" t="s">
        <v>4</v>
      </c>
      <c r="G6" s="136"/>
      <c r="H6" s="136"/>
      <c r="I6" s="136"/>
      <c r="J6" s="137"/>
      <c r="K6" s="138"/>
      <c r="L6" s="142" t="s">
        <v>8</v>
      </c>
      <c r="M6" s="136"/>
      <c r="N6" s="136"/>
      <c r="O6" s="138"/>
    </row>
    <row r="7" spans="1:15" ht="12.75">
      <c r="A7" s="148"/>
      <c r="B7" s="139" t="s">
        <v>61</v>
      </c>
      <c r="C7" s="141" t="s">
        <v>2</v>
      </c>
      <c r="D7" s="141" t="s">
        <v>3</v>
      </c>
      <c r="E7" s="153" t="s">
        <v>62</v>
      </c>
      <c r="F7" s="139" t="s">
        <v>61</v>
      </c>
      <c r="G7" s="141" t="s">
        <v>2</v>
      </c>
      <c r="H7" s="141"/>
      <c r="I7" s="141"/>
      <c r="J7" s="133" t="s">
        <v>3</v>
      </c>
      <c r="K7" s="143" t="s">
        <v>62</v>
      </c>
      <c r="L7" s="145" t="s">
        <v>61</v>
      </c>
      <c r="M7" s="133" t="s">
        <v>2</v>
      </c>
      <c r="N7" s="133" t="s">
        <v>3</v>
      </c>
      <c r="O7" s="143" t="s">
        <v>62</v>
      </c>
    </row>
    <row r="8" spans="1:15" ht="13.5" thickBot="1">
      <c r="A8" s="149"/>
      <c r="B8" s="140"/>
      <c r="C8" s="134"/>
      <c r="D8" s="134"/>
      <c r="E8" s="154"/>
      <c r="F8" s="140"/>
      <c r="G8" s="4" t="s">
        <v>5</v>
      </c>
      <c r="H8" s="4" t="s">
        <v>6</v>
      </c>
      <c r="I8" s="4" t="s">
        <v>7</v>
      </c>
      <c r="J8" s="134"/>
      <c r="K8" s="144"/>
      <c r="L8" s="146"/>
      <c r="M8" s="134"/>
      <c r="N8" s="134"/>
      <c r="O8" s="144"/>
    </row>
    <row r="9" spans="1:15" ht="12.75">
      <c r="A9" s="94" t="s">
        <v>17</v>
      </c>
      <c r="B9" s="6"/>
      <c r="C9" s="1"/>
      <c r="D9" s="1"/>
      <c r="E9" s="107"/>
      <c r="F9" s="10"/>
      <c r="G9" s="8"/>
      <c r="H9" s="8"/>
      <c r="I9" s="8"/>
      <c r="J9" s="11"/>
      <c r="K9" s="9"/>
      <c r="L9" s="3"/>
      <c r="M9" s="1"/>
      <c r="N9" s="1"/>
      <c r="O9" s="2"/>
    </row>
    <row r="10" spans="1:15" ht="12.75">
      <c r="A10" s="55" t="s">
        <v>16</v>
      </c>
      <c r="B10" s="12">
        <v>0</v>
      </c>
      <c r="C10" s="13"/>
      <c r="D10" s="13"/>
      <c r="E10" s="108">
        <f>B10+C10-D10</f>
        <v>0</v>
      </c>
      <c r="F10" s="22">
        <v>8364.3</v>
      </c>
      <c r="G10" s="23">
        <v>139.9</v>
      </c>
      <c r="H10" s="23">
        <v>13398.5</v>
      </c>
      <c r="I10" s="23">
        <v>233.6</v>
      </c>
      <c r="J10" s="25">
        <v>16476.4</v>
      </c>
      <c r="K10" s="17">
        <f>(F10+G10+H10+I10-J10)</f>
        <v>5659.899999999994</v>
      </c>
      <c r="L10" s="15">
        <v>0</v>
      </c>
      <c r="M10" s="13"/>
      <c r="N10" s="13"/>
      <c r="O10" s="14">
        <f>L10+M10-N10</f>
        <v>0</v>
      </c>
    </row>
    <row r="11" spans="1:15" ht="13.5" thickBot="1">
      <c r="A11" s="7" t="s">
        <v>15</v>
      </c>
      <c r="B11" s="18">
        <f aca="true" t="shared" si="0" ref="B11:K11">B10</f>
        <v>0</v>
      </c>
      <c r="C11" s="19">
        <f t="shared" si="0"/>
        <v>0</v>
      </c>
      <c r="D11" s="19">
        <f t="shared" si="0"/>
        <v>0</v>
      </c>
      <c r="E11" s="109">
        <f t="shared" si="0"/>
        <v>0</v>
      </c>
      <c r="F11" s="18">
        <f t="shared" si="0"/>
        <v>8364.3</v>
      </c>
      <c r="G11" s="19">
        <f t="shared" si="0"/>
        <v>139.9</v>
      </c>
      <c r="H11" s="19">
        <f t="shared" si="0"/>
        <v>13398.5</v>
      </c>
      <c r="I11" s="19">
        <f t="shared" si="0"/>
        <v>233.6</v>
      </c>
      <c r="J11" s="19">
        <f t="shared" si="0"/>
        <v>16476.4</v>
      </c>
      <c r="K11" s="20">
        <f t="shared" si="0"/>
        <v>5659.899999999994</v>
      </c>
      <c r="L11" s="21">
        <v>0</v>
      </c>
      <c r="M11" s="19">
        <f>M10</f>
        <v>0</v>
      </c>
      <c r="N11" s="19">
        <f>N10</f>
        <v>0</v>
      </c>
      <c r="O11" s="20">
        <f>O10</f>
        <v>0</v>
      </c>
    </row>
    <row r="12" spans="1:15" ht="12.75">
      <c r="A12" s="95" t="s">
        <v>13</v>
      </c>
      <c r="B12" s="22"/>
      <c r="C12" s="23"/>
      <c r="D12" s="23"/>
      <c r="E12" s="110"/>
      <c r="F12" s="22"/>
      <c r="G12" s="23"/>
      <c r="H12" s="23"/>
      <c r="I12" s="23"/>
      <c r="J12" s="25"/>
      <c r="K12" s="24"/>
      <c r="L12" s="26"/>
      <c r="M12" s="23"/>
      <c r="N12" s="23"/>
      <c r="O12" s="24"/>
    </row>
    <row r="13" spans="1:15" ht="12.75">
      <c r="A13" s="55" t="s">
        <v>14</v>
      </c>
      <c r="B13" s="128">
        <v>82.97</v>
      </c>
      <c r="C13" s="13">
        <v>30.87</v>
      </c>
      <c r="D13" s="13"/>
      <c r="E13" s="108">
        <f>B13+C13-D13</f>
        <v>113.84</v>
      </c>
      <c r="F13" s="12">
        <v>192.52</v>
      </c>
      <c r="G13" s="13">
        <v>23.98</v>
      </c>
      <c r="H13" s="13">
        <v>45.6</v>
      </c>
      <c r="I13" s="13">
        <v>80</v>
      </c>
      <c r="J13" s="16"/>
      <c r="K13" s="17">
        <f>(F13+G13+H13+I13-J13)</f>
        <v>342.1</v>
      </c>
      <c r="L13" s="15">
        <v>66.38</v>
      </c>
      <c r="M13" s="13">
        <v>35</v>
      </c>
      <c r="N13" s="13"/>
      <c r="O13" s="14">
        <f>L13+M13-N13</f>
        <v>101.38</v>
      </c>
    </row>
    <row r="14" spans="1:15" ht="13.5" thickBot="1">
      <c r="A14" s="7" t="s">
        <v>15</v>
      </c>
      <c r="B14" s="18">
        <f aca="true" t="shared" si="1" ref="B14:O14">B13</f>
        <v>82.97</v>
      </c>
      <c r="C14" s="19">
        <f t="shared" si="1"/>
        <v>30.87</v>
      </c>
      <c r="D14" s="19">
        <f t="shared" si="1"/>
        <v>0</v>
      </c>
      <c r="E14" s="109">
        <f t="shared" si="1"/>
        <v>113.84</v>
      </c>
      <c r="F14" s="18">
        <f t="shared" si="1"/>
        <v>192.52</v>
      </c>
      <c r="G14" s="19">
        <f t="shared" si="1"/>
        <v>23.98</v>
      </c>
      <c r="H14" s="19">
        <f t="shared" si="1"/>
        <v>45.6</v>
      </c>
      <c r="I14" s="19">
        <f t="shared" si="1"/>
        <v>80</v>
      </c>
      <c r="J14" s="19">
        <f t="shared" si="1"/>
        <v>0</v>
      </c>
      <c r="K14" s="20">
        <f t="shared" si="1"/>
        <v>342.1</v>
      </c>
      <c r="L14" s="18">
        <f t="shared" si="1"/>
        <v>66.38</v>
      </c>
      <c r="M14" s="19">
        <f t="shared" si="1"/>
        <v>35</v>
      </c>
      <c r="N14" s="19">
        <f t="shared" si="1"/>
        <v>0</v>
      </c>
      <c r="O14" s="20">
        <f t="shared" si="1"/>
        <v>101.38</v>
      </c>
    </row>
    <row r="15" spans="1:15" ht="12.75">
      <c r="A15" s="95" t="s">
        <v>18</v>
      </c>
      <c r="B15" s="22"/>
      <c r="C15" s="23"/>
      <c r="D15" s="23"/>
      <c r="E15" s="110"/>
      <c r="F15" s="27"/>
      <c r="G15" s="28"/>
      <c r="H15" s="28"/>
      <c r="I15" s="28" t="s">
        <v>12</v>
      </c>
      <c r="J15" s="29"/>
      <c r="K15" s="30"/>
      <c r="L15" s="26"/>
      <c r="M15" s="23"/>
      <c r="N15" s="23"/>
      <c r="O15" s="24"/>
    </row>
    <row r="16" spans="1:15" ht="12.75">
      <c r="A16" s="55" t="s">
        <v>10</v>
      </c>
      <c r="B16" s="31">
        <v>44</v>
      </c>
      <c r="C16" s="32">
        <v>160</v>
      </c>
      <c r="D16" s="32">
        <v>163</v>
      </c>
      <c r="E16" s="111">
        <f>(B16+C16-D16)</f>
        <v>41</v>
      </c>
      <c r="F16" s="31">
        <v>10251</v>
      </c>
      <c r="G16" s="32">
        <v>9662</v>
      </c>
      <c r="H16" s="32">
        <v>3856</v>
      </c>
      <c r="I16" s="32">
        <v>18134</v>
      </c>
      <c r="J16" s="33">
        <v>36881</v>
      </c>
      <c r="K16" s="17">
        <f>(F16+G16+H16+I16-J16)</f>
        <v>5022</v>
      </c>
      <c r="L16" s="34">
        <v>37</v>
      </c>
      <c r="M16" s="32"/>
      <c r="N16" s="32"/>
      <c r="O16" s="17">
        <f>(L16+M16-N16)</f>
        <v>37</v>
      </c>
    </row>
    <row r="17" spans="1:15" ht="12.75">
      <c r="A17" s="56" t="s">
        <v>40</v>
      </c>
      <c r="B17" s="35">
        <v>2352</v>
      </c>
      <c r="C17" s="36">
        <v>137</v>
      </c>
      <c r="D17" s="36">
        <v>624</v>
      </c>
      <c r="E17" s="111">
        <f>(B17+C17-D17)</f>
        <v>1865</v>
      </c>
      <c r="F17" s="35">
        <v>1364</v>
      </c>
      <c r="G17" s="36">
        <v>1126</v>
      </c>
      <c r="H17" s="36">
        <v>438</v>
      </c>
      <c r="I17" s="36"/>
      <c r="J17" s="37">
        <v>1545</v>
      </c>
      <c r="K17" s="17">
        <f>(F17+G17+H17+I17-J17)</f>
        <v>1383</v>
      </c>
      <c r="L17" s="38">
        <v>31</v>
      </c>
      <c r="M17" s="36"/>
      <c r="N17" s="36"/>
      <c r="O17" s="17">
        <f>(L17+M17-N17)</f>
        <v>31</v>
      </c>
    </row>
    <row r="18" spans="1:15" ht="12.75">
      <c r="A18" s="56" t="s">
        <v>41</v>
      </c>
      <c r="B18" s="35">
        <v>2143</v>
      </c>
      <c r="C18" s="36"/>
      <c r="D18" s="36">
        <v>45</v>
      </c>
      <c r="E18" s="111">
        <f>(B18+C18-D18)</f>
        <v>2098</v>
      </c>
      <c r="F18" s="35">
        <v>1978</v>
      </c>
      <c r="G18" s="36">
        <v>839</v>
      </c>
      <c r="H18" s="36"/>
      <c r="I18" s="36"/>
      <c r="J18" s="37">
        <v>1445</v>
      </c>
      <c r="K18" s="17">
        <f>(F18+G18+H18+I18-J18)</f>
        <v>1372</v>
      </c>
      <c r="L18" s="38">
        <v>2569</v>
      </c>
      <c r="M18" s="36"/>
      <c r="N18" s="36"/>
      <c r="O18" s="17">
        <f>(L18+M18-N18)</f>
        <v>2569</v>
      </c>
    </row>
    <row r="19" spans="1:15" ht="12.75">
      <c r="A19" s="56" t="s">
        <v>42</v>
      </c>
      <c r="B19" s="35">
        <v>1482</v>
      </c>
      <c r="C19" s="36">
        <v>501</v>
      </c>
      <c r="D19" s="36">
        <v>1271</v>
      </c>
      <c r="E19" s="111">
        <f>(B19+C19-D19)</f>
        <v>712</v>
      </c>
      <c r="F19" s="35">
        <v>12138</v>
      </c>
      <c r="G19" s="36">
        <v>13592</v>
      </c>
      <c r="H19" s="36">
        <v>176</v>
      </c>
      <c r="I19" s="39"/>
      <c r="J19" s="40">
        <v>11678</v>
      </c>
      <c r="K19" s="41">
        <f>(F19+G19+H19+I19-J19)</f>
        <v>14228</v>
      </c>
      <c r="L19" s="38">
        <v>0</v>
      </c>
      <c r="M19" s="36"/>
      <c r="N19" s="36"/>
      <c r="O19" s="17">
        <f>(L19+M19-N19)</f>
        <v>0</v>
      </c>
    </row>
    <row r="20" spans="1:15" ht="12.75">
      <c r="A20" s="56" t="s">
        <v>11</v>
      </c>
      <c r="B20" s="35">
        <v>235</v>
      </c>
      <c r="C20" s="36"/>
      <c r="D20" s="36"/>
      <c r="E20" s="111">
        <f>(B20+C20-D20)</f>
        <v>235</v>
      </c>
      <c r="F20" s="35">
        <v>15</v>
      </c>
      <c r="G20" s="36"/>
      <c r="H20" s="36"/>
      <c r="I20" s="36"/>
      <c r="J20" s="37"/>
      <c r="K20" s="17">
        <f>(F20+G20+H20+I20-J20)</f>
        <v>15</v>
      </c>
      <c r="L20" s="38">
        <v>1</v>
      </c>
      <c r="M20" s="36"/>
      <c r="N20" s="36"/>
      <c r="O20" s="17">
        <f>(L20+M20-N20)</f>
        <v>1</v>
      </c>
    </row>
    <row r="21" spans="1:15" ht="13.5" thickBot="1">
      <c r="A21" s="7" t="s">
        <v>15</v>
      </c>
      <c r="B21" s="18">
        <f aca="true" t="shared" si="2" ref="B21:O21">SUM(B16:B20)</f>
        <v>6256</v>
      </c>
      <c r="C21" s="19">
        <f t="shared" si="2"/>
        <v>798</v>
      </c>
      <c r="D21" s="19">
        <f t="shared" si="2"/>
        <v>2103</v>
      </c>
      <c r="E21" s="109">
        <f t="shared" si="2"/>
        <v>4951</v>
      </c>
      <c r="F21" s="18">
        <f t="shared" si="2"/>
        <v>25746</v>
      </c>
      <c r="G21" s="19">
        <f t="shared" si="2"/>
        <v>25219</v>
      </c>
      <c r="H21" s="19">
        <f t="shared" si="2"/>
        <v>4470</v>
      </c>
      <c r="I21" s="19">
        <f t="shared" si="2"/>
        <v>18134</v>
      </c>
      <c r="J21" s="19">
        <f t="shared" si="2"/>
        <v>51549</v>
      </c>
      <c r="K21" s="20">
        <f t="shared" si="2"/>
        <v>22020</v>
      </c>
      <c r="L21" s="21">
        <f t="shared" si="2"/>
        <v>2638</v>
      </c>
      <c r="M21" s="19">
        <f t="shared" si="2"/>
        <v>0</v>
      </c>
      <c r="N21" s="19">
        <f t="shared" si="2"/>
        <v>0</v>
      </c>
      <c r="O21" s="20">
        <f t="shared" si="2"/>
        <v>2638</v>
      </c>
    </row>
    <row r="22" spans="1:15" ht="12.75">
      <c r="A22" s="95" t="s">
        <v>19</v>
      </c>
      <c r="B22" s="27"/>
      <c r="C22" s="28"/>
      <c r="D22" s="28"/>
      <c r="E22" s="112"/>
      <c r="F22" s="22"/>
      <c r="G22" s="23"/>
      <c r="H22" s="23"/>
      <c r="I22" s="23"/>
      <c r="J22" s="25"/>
      <c r="K22" s="24"/>
      <c r="L22" s="27"/>
      <c r="M22" s="28"/>
      <c r="N22" s="28"/>
      <c r="O22" s="30"/>
    </row>
    <row r="23" spans="1:15" ht="12.75">
      <c r="A23" s="55" t="s">
        <v>20</v>
      </c>
      <c r="B23" s="52">
        <v>167.63</v>
      </c>
      <c r="C23" s="13">
        <v>499.47</v>
      </c>
      <c r="D23" s="13">
        <v>347.59</v>
      </c>
      <c r="E23" s="110">
        <f>SUM(B23+C23-D23)</f>
        <v>319.51000000000005</v>
      </c>
      <c r="F23" s="22">
        <v>402.87</v>
      </c>
      <c r="G23" s="155">
        <v>267.62</v>
      </c>
      <c r="H23" s="23"/>
      <c r="I23" s="23"/>
      <c r="J23" s="25">
        <v>511.2</v>
      </c>
      <c r="K23" s="24">
        <f>F23+G23+H23+I23-J23</f>
        <v>159.29000000000002</v>
      </c>
      <c r="L23" s="26">
        <v>752.27</v>
      </c>
      <c r="M23" s="23"/>
      <c r="N23" s="23">
        <v>81.4</v>
      </c>
      <c r="O23" s="24">
        <f>L23+M23-N23</f>
        <v>670.87</v>
      </c>
    </row>
    <row r="24" spans="1:15" ht="12.75">
      <c r="A24" s="57" t="s">
        <v>21</v>
      </c>
      <c r="B24" s="12">
        <v>506.41</v>
      </c>
      <c r="C24" s="13">
        <v>213.05</v>
      </c>
      <c r="D24" s="13">
        <v>227.92</v>
      </c>
      <c r="E24" s="108">
        <f aca="true" t="shared" si="3" ref="E24:E32">SUM(B24+C24-D24)</f>
        <v>491.5400000000001</v>
      </c>
      <c r="F24" s="12">
        <v>637.64</v>
      </c>
      <c r="G24" s="82">
        <v>291.67</v>
      </c>
      <c r="H24" s="13"/>
      <c r="I24" s="13"/>
      <c r="J24" s="16">
        <v>345</v>
      </c>
      <c r="K24" s="14">
        <f aca="true" t="shared" si="4" ref="K24:K32">F24+G24+H24+I24-J24</f>
        <v>584.31</v>
      </c>
      <c r="L24" s="15">
        <v>90.47</v>
      </c>
      <c r="M24" s="13"/>
      <c r="N24" s="13"/>
      <c r="O24" s="14">
        <f aca="true" t="shared" si="5" ref="O24:O32">L24+M24-N24</f>
        <v>90.47</v>
      </c>
    </row>
    <row r="25" spans="1:15" ht="12.75">
      <c r="A25" s="57" t="s">
        <v>22</v>
      </c>
      <c r="B25" s="12">
        <v>54.52</v>
      </c>
      <c r="C25" s="13">
        <v>226.33</v>
      </c>
      <c r="D25" s="13">
        <v>161</v>
      </c>
      <c r="E25" s="108">
        <f t="shared" si="3"/>
        <v>119.85000000000002</v>
      </c>
      <c r="F25" s="12">
        <v>4224.59</v>
      </c>
      <c r="G25" s="82">
        <v>3512.09</v>
      </c>
      <c r="H25" s="13"/>
      <c r="I25" s="13"/>
      <c r="J25" s="16">
        <v>5301.04</v>
      </c>
      <c r="K25" s="14">
        <f t="shared" si="4"/>
        <v>2435.6400000000003</v>
      </c>
      <c r="L25" s="15">
        <v>987.49</v>
      </c>
      <c r="M25" s="13"/>
      <c r="N25" s="13">
        <v>987.49</v>
      </c>
      <c r="O25" s="14">
        <f t="shared" si="5"/>
        <v>0</v>
      </c>
    </row>
    <row r="26" spans="1:15" ht="12.75">
      <c r="A26" s="57" t="s">
        <v>23</v>
      </c>
      <c r="B26" s="12">
        <v>19.44</v>
      </c>
      <c r="C26" s="13">
        <v>136.46</v>
      </c>
      <c r="D26" s="13"/>
      <c r="E26" s="108">
        <f t="shared" si="3"/>
        <v>155.9</v>
      </c>
      <c r="F26" s="12">
        <v>3450.68</v>
      </c>
      <c r="G26" s="82">
        <v>8694.19</v>
      </c>
      <c r="H26" s="13"/>
      <c r="I26" s="13"/>
      <c r="J26" s="16">
        <v>6232.48</v>
      </c>
      <c r="K26" s="14">
        <f t="shared" si="4"/>
        <v>5912.390000000001</v>
      </c>
      <c r="L26" s="15">
        <v>55.8</v>
      </c>
      <c r="M26" s="13">
        <v>20</v>
      </c>
      <c r="N26" s="13"/>
      <c r="O26" s="14">
        <f t="shared" si="5"/>
        <v>75.8</v>
      </c>
    </row>
    <row r="27" spans="1:15" ht="12.75">
      <c r="A27" s="57" t="s">
        <v>44</v>
      </c>
      <c r="B27" s="12">
        <v>92.56</v>
      </c>
      <c r="C27" s="13">
        <v>158.29</v>
      </c>
      <c r="D27" s="13">
        <v>134.06</v>
      </c>
      <c r="E27" s="108">
        <f t="shared" si="3"/>
        <v>116.78999999999999</v>
      </c>
      <c r="F27" s="12">
        <v>290.4</v>
      </c>
      <c r="G27" s="82">
        <v>144.09</v>
      </c>
      <c r="H27" s="13"/>
      <c r="I27" s="13"/>
      <c r="J27" s="16">
        <v>79</v>
      </c>
      <c r="K27" s="14">
        <f t="shared" si="4"/>
        <v>355.49</v>
      </c>
      <c r="L27" s="15">
        <v>13.38</v>
      </c>
      <c r="M27" s="13"/>
      <c r="N27" s="13"/>
      <c r="O27" s="14">
        <f t="shared" si="5"/>
        <v>13.38</v>
      </c>
    </row>
    <row r="28" spans="1:15" ht="12.75">
      <c r="A28" s="57" t="s">
        <v>24</v>
      </c>
      <c r="B28" s="12">
        <v>1418.02</v>
      </c>
      <c r="C28" s="13">
        <v>75.58</v>
      </c>
      <c r="D28" s="13"/>
      <c r="E28" s="108">
        <f t="shared" si="3"/>
        <v>1493.6</v>
      </c>
      <c r="F28" s="12">
        <v>398.46</v>
      </c>
      <c r="G28" s="82">
        <v>188.19</v>
      </c>
      <c r="H28" s="13"/>
      <c r="I28" s="13"/>
      <c r="J28" s="16">
        <v>121.5</v>
      </c>
      <c r="K28" s="14">
        <f t="shared" si="4"/>
        <v>465.15</v>
      </c>
      <c r="L28" s="15">
        <v>353.91</v>
      </c>
      <c r="M28" s="13"/>
      <c r="N28" s="13"/>
      <c r="O28" s="14">
        <f t="shared" si="5"/>
        <v>353.91</v>
      </c>
    </row>
    <row r="29" spans="1:15" ht="12.75">
      <c r="A29" s="57" t="s">
        <v>25</v>
      </c>
      <c r="B29" s="12"/>
      <c r="C29" s="13">
        <v>35.71</v>
      </c>
      <c r="D29" s="13"/>
      <c r="E29" s="108">
        <f t="shared" si="3"/>
        <v>35.71</v>
      </c>
      <c r="F29" s="12">
        <v>497.13</v>
      </c>
      <c r="G29" s="82">
        <v>557.7</v>
      </c>
      <c r="H29" s="13"/>
      <c r="I29" s="13"/>
      <c r="J29" s="16">
        <v>486.38</v>
      </c>
      <c r="K29" s="14">
        <f t="shared" si="4"/>
        <v>568.4499999999999</v>
      </c>
      <c r="L29" s="15">
        <v>12</v>
      </c>
      <c r="M29" s="13">
        <v>8</v>
      </c>
      <c r="N29" s="13"/>
      <c r="O29" s="14">
        <f t="shared" si="5"/>
        <v>20</v>
      </c>
    </row>
    <row r="30" spans="1:15" ht="12.75">
      <c r="A30" s="57" t="s">
        <v>26</v>
      </c>
      <c r="B30" s="12">
        <v>196.12</v>
      </c>
      <c r="C30" s="82"/>
      <c r="D30" s="82"/>
      <c r="E30" s="108">
        <f t="shared" si="3"/>
        <v>196.12</v>
      </c>
      <c r="F30" s="12">
        <v>328.99</v>
      </c>
      <c r="G30" s="82">
        <v>333.33</v>
      </c>
      <c r="H30" s="13"/>
      <c r="I30" s="13"/>
      <c r="J30" s="16">
        <v>229.29</v>
      </c>
      <c r="K30" s="14">
        <f t="shared" si="4"/>
        <v>433.03</v>
      </c>
      <c r="L30" s="15">
        <v>57.88</v>
      </c>
      <c r="M30" s="13"/>
      <c r="N30" s="13"/>
      <c r="O30" s="14">
        <f t="shared" si="5"/>
        <v>57.88</v>
      </c>
    </row>
    <row r="31" spans="1:15" ht="12.75">
      <c r="A31" s="57" t="s">
        <v>27</v>
      </c>
      <c r="B31" s="12">
        <v>621.41</v>
      </c>
      <c r="C31" s="82">
        <v>19.32</v>
      </c>
      <c r="D31" s="82"/>
      <c r="E31" s="108">
        <f t="shared" si="3"/>
        <v>640.73</v>
      </c>
      <c r="F31" s="12">
        <v>4528.88</v>
      </c>
      <c r="G31" s="82">
        <v>288.2</v>
      </c>
      <c r="H31" s="13"/>
      <c r="I31" s="13"/>
      <c r="J31" s="16">
        <v>349.93</v>
      </c>
      <c r="K31" s="14">
        <f t="shared" si="4"/>
        <v>4467.15</v>
      </c>
      <c r="L31" s="15">
        <v>239</v>
      </c>
      <c r="M31" s="13"/>
      <c r="N31" s="13"/>
      <c r="O31" s="14">
        <f t="shared" si="5"/>
        <v>239</v>
      </c>
    </row>
    <row r="32" spans="1:15" ht="12.75">
      <c r="A32" s="57" t="s">
        <v>28</v>
      </c>
      <c r="B32" s="12">
        <v>567.51</v>
      </c>
      <c r="C32" s="82">
        <v>277.49</v>
      </c>
      <c r="D32" s="82"/>
      <c r="E32" s="108">
        <f t="shared" si="3"/>
        <v>845</v>
      </c>
      <c r="F32" s="12">
        <v>434.45</v>
      </c>
      <c r="G32" s="82">
        <v>481.6</v>
      </c>
      <c r="H32" s="13"/>
      <c r="I32" s="13"/>
      <c r="J32" s="16">
        <v>521.39</v>
      </c>
      <c r="K32" s="14">
        <f t="shared" si="4"/>
        <v>394.65999999999997</v>
      </c>
      <c r="L32" s="15">
        <v>24.72</v>
      </c>
      <c r="M32" s="13"/>
      <c r="N32" s="13"/>
      <c r="O32" s="14">
        <f t="shared" si="5"/>
        <v>24.72</v>
      </c>
    </row>
    <row r="33" spans="1:15" ht="13.5" thickBot="1">
      <c r="A33" s="7" t="s">
        <v>15</v>
      </c>
      <c r="B33" s="42">
        <f aca="true" t="shared" si="6" ref="B33:O33">SUM(B23:B32)</f>
        <v>3643.62</v>
      </c>
      <c r="C33" s="44">
        <f t="shared" si="6"/>
        <v>1641.6999999999998</v>
      </c>
      <c r="D33" s="44">
        <f t="shared" si="6"/>
        <v>870.5699999999999</v>
      </c>
      <c r="E33" s="113">
        <f t="shared" si="6"/>
        <v>4414.75</v>
      </c>
      <c r="F33" s="42">
        <f t="shared" si="6"/>
        <v>15194.09</v>
      </c>
      <c r="G33" s="43">
        <f t="shared" si="6"/>
        <v>14758.680000000002</v>
      </c>
      <c r="H33" s="43">
        <f t="shared" si="6"/>
        <v>0</v>
      </c>
      <c r="I33" s="43">
        <f t="shared" si="6"/>
        <v>0</v>
      </c>
      <c r="J33" s="43">
        <f t="shared" si="6"/>
        <v>14177.21</v>
      </c>
      <c r="K33" s="45">
        <f t="shared" si="6"/>
        <v>15775.560000000001</v>
      </c>
      <c r="L33" s="42">
        <f t="shared" si="6"/>
        <v>2586.92</v>
      </c>
      <c r="M33" s="43">
        <f t="shared" si="6"/>
        <v>28</v>
      </c>
      <c r="N33" s="43">
        <f t="shared" si="6"/>
        <v>1068.89</v>
      </c>
      <c r="O33" s="45">
        <f t="shared" si="6"/>
        <v>1546.0300000000002</v>
      </c>
    </row>
    <row r="34" spans="1:15" ht="12.75">
      <c r="A34" s="96" t="s">
        <v>29</v>
      </c>
      <c r="B34" s="27"/>
      <c r="C34" s="28"/>
      <c r="D34" s="28"/>
      <c r="E34" s="112"/>
      <c r="F34" s="27"/>
      <c r="G34" s="28"/>
      <c r="H34" s="28"/>
      <c r="I34" s="28"/>
      <c r="J34" s="28"/>
      <c r="K34" s="30"/>
      <c r="L34" s="28"/>
      <c r="M34" s="28"/>
      <c r="N34" s="28"/>
      <c r="O34" s="30"/>
    </row>
    <row r="35" spans="1:15" ht="12.75">
      <c r="A35" s="64" t="s">
        <v>56</v>
      </c>
      <c r="B35" s="89">
        <v>462.752</v>
      </c>
      <c r="C35" s="90">
        <v>13.371</v>
      </c>
      <c r="D35" s="90">
        <v>33.662</v>
      </c>
      <c r="E35" s="111">
        <f>(B35+C35-D35)</f>
        <v>442.461</v>
      </c>
      <c r="F35" s="89">
        <v>514.414</v>
      </c>
      <c r="G35" s="90">
        <v>1657.668</v>
      </c>
      <c r="H35" s="90">
        <v>510.629</v>
      </c>
      <c r="I35" s="99"/>
      <c r="J35" s="90">
        <v>2221.211</v>
      </c>
      <c r="K35" s="53">
        <f>(F35+G35+H35+I35-J35)</f>
        <v>461.5</v>
      </c>
      <c r="L35" s="100">
        <v>270</v>
      </c>
      <c r="M35" s="93"/>
      <c r="N35" s="93"/>
      <c r="O35" s="53">
        <f>(L35+M35-N35)</f>
        <v>270</v>
      </c>
    </row>
    <row r="36" spans="1:15" ht="12.75">
      <c r="A36" s="57" t="s">
        <v>30</v>
      </c>
      <c r="B36" s="83">
        <v>265.61283</v>
      </c>
      <c r="C36" s="84">
        <v>27.70179</v>
      </c>
      <c r="D36" s="84">
        <v>60.996</v>
      </c>
      <c r="E36" s="111">
        <f aca="true" t="shared" si="7" ref="E36:E58">(B36+C36-D36)</f>
        <v>232.31861999999998</v>
      </c>
      <c r="F36" s="83">
        <v>127.92056</v>
      </c>
      <c r="G36" s="84">
        <v>700.564</v>
      </c>
      <c r="H36" s="84">
        <v>293.893</v>
      </c>
      <c r="I36" s="86"/>
      <c r="J36" s="84">
        <v>839.724</v>
      </c>
      <c r="K36" s="53">
        <f aca="true" t="shared" si="8" ref="K36:K58">(F36+G36+H36+I36-J36)</f>
        <v>282.65355999999986</v>
      </c>
      <c r="L36" s="83">
        <v>496.471</v>
      </c>
      <c r="M36" s="84">
        <v>17.702</v>
      </c>
      <c r="N36" s="86"/>
      <c r="O36" s="53">
        <f aca="true" t="shared" si="9" ref="O36:O58">(L36+M36-N36)</f>
        <v>514.173</v>
      </c>
    </row>
    <row r="37" spans="1:15" ht="12.75">
      <c r="A37" s="57" t="s">
        <v>31</v>
      </c>
      <c r="B37" s="83">
        <v>314.465</v>
      </c>
      <c r="C37" s="84">
        <v>143.115</v>
      </c>
      <c r="D37" s="84">
        <v>65.907</v>
      </c>
      <c r="E37" s="111">
        <f t="shared" si="7"/>
        <v>391.673</v>
      </c>
      <c r="F37" s="83">
        <v>363.532</v>
      </c>
      <c r="G37" s="84">
        <v>1679.112</v>
      </c>
      <c r="H37" s="84">
        <v>128.745</v>
      </c>
      <c r="I37" s="86"/>
      <c r="J37" s="84">
        <v>1163.415</v>
      </c>
      <c r="K37" s="53">
        <f t="shared" si="8"/>
        <v>1007.9740000000002</v>
      </c>
      <c r="L37" s="83">
        <v>160</v>
      </c>
      <c r="M37" s="86"/>
      <c r="N37" s="86"/>
      <c r="O37" s="53">
        <f t="shared" si="9"/>
        <v>160</v>
      </c>
    </row>
    <row r="38" spans="1:15" ht="12.75">
      <c r="A38" s="57" t="s">
        <v>32</v>
      </c>
      <c r="B38" s="83">
        <v>1831.476</v>
      </c>
      <c r="C38" s="84">
        <v>56.652</v>
      </c>
      <c r="D38" s="85">
        <v>51.28</v>
      </c>
      <c r="E38" s="111">
        <f t="shared" si="7"/>
        <v>1836.8480000000002</v>
      </c>
      <c r="F38" s="83">
        <v>2498.692</v>
      </c>
      <c r="G38" s="84">
        <v>1393.677</v>
      </c>
      <c r="H38" s="86">
        <v>900</v>
      </c>
      <c r="I38" s="86"/>
      <c r="J38" s="86">
        <v>1095.08</v>
      </c>
      <c r="K38" s="53">
        <f t="shared" si="8"/>
        <v>3697.2889999999998</v>
      </c>
      <c r="L38" s="83">
        <v>609.223</v>
      </c>
      <c r="M38" s="86"/>
      <c r="N38" s="86"/>
      <c r="O38" s="53">
        <f t="shared" si="9"/>
        <v>609.223</v>
      </c>
    </row>
    <row r="39" spans="1:15" ht="12.75">
      <c r="A39" s="57" t="s">
        <v>33</v>
      </c>
      <c r="B39" s="83">
        <v>760.089</v>
      </c>
      <c r="C39" s="84">
        <v>79.25</v>
      </c>
      <c r="D39" s="84">
        <v>8.132</v>
      </c>
      <c r="E39" s="111">
        <f t="shared" si="7"/>
        <v>831.2070000000001</v>
      </c>
      <c r="F39" s="83">
        <v>1758.215</v>
      </c>
      <c r="G39" s="84">
        <v>4262.704</v>
      </c>
      <c r="H39" s="86">
        <v>150</v>
      </c>
      <c r="I39" s="86"/>
      <c r="J39" s="84">
        <v>4178.404</v>
      </c>
      <c r="K39" s="53">
        <f t="shared" si="8"/>
        <v>1992.5149999999994</v>
      </c>
      <c r="L39" s="83">
        <v>206.088</v>
      </c>
      <c r="M39" s="86"/>
      <c r="N39" s="86"/>
      <c r="O39" s="53">
        <f t="shared" si="9"/>
        <v>206.088</v>
      </c>
    </row>
    <row r="40" spans="1:15" ht="12.75">
      <c r="A40" s="57" t="s">
        <v>34</v>
      </c>
      <c r="B40" s="83">
        <v>147.627</v>
      </c>
      <c r="C40" s="84">
        <v>41.369</v>
      </c>
      <c r="D40" s="84">
        <v>40</v>
      </c>
      <c r="E40" s="111">
        <f t="shared" si="7"/>
        <v>148.996</v>
      </c>
      <c r="F40" s="83">
        <v>251.947</v>
      </c>
      <c r="G40" s="84">
        <v>757.208</v>
      </c>
      <c r="H40" s="86"/>
      <c r="I40" s="86"/>
      <c r="J40" s="84">
        <v>553.718</v>
      </c>
      <c r="K40" s="53">
        <f t="shared" si="8"/>
        <v>455.437</v>
      </c>
      <c r="L40" s="83">
        <v>58.181</v>
      </c>
      <c r="M40" s="86"/>
      <c r="N40" s="86"/>
      <c r="O40" s="53">
        <f t="shared" si="9"/>
        <v>58.181</v>
      </c>
    </row>
    <row r="41" spans="1:15" ht="12.75">
      <c r="A41" s="65" t="s">
        <v>57</v>
      </c>
      <c r="B41" s="83">
        <v>1196.872</v>
      </c>
      <c r="C41" s="84">
        <v>107.701</v>
      </c>
      <c r="D41" s="84">
        <v>503.335</v>
      </c>
      <c r="E41" s="111">
        <f t="shared" si="7"/>
        <v>801.238</v>
      </c>
      <c r="F41" s="83">
        <v>843.344</v>
      </c>
      <c r="G41" s="84">
        <v>2291.934</v>
      </c>
      <c r="H41" s="86"/>
      <c r="I41" s="86">
        <v>400</v>
      </c>
      <c r="J41" s="84">
        <v>2520.067</v>
      </c>
      <c r="K41" s="53">
        <f t="shared" si="8"/>
        <v>1015.2110000000002</v>
      </c>
      <c r="L41" s="83">
        <v>838.5</v>
      </c>
      <c r="M41" s="86"/>
      <c r="N41" s="86"/>
      <c r="O41" s="53">
        <f t="shared" si="9"/>
        <v>838.5</v>
      </c>
    </row>
    <row r="42" spans="1:15" ht="12.75">
      <c r="A42" s="57" t="s">
        <v>55</v>
      </c>
      <c r="B42" s="83">
        <v>1122.286</v>
      </c>
      <c r="C42" s="84">
        <v>114.736</v>
      </c>
      <c r="D42" s="84">
        <v>73.288</v>
      </c>
      <c r="E42" s="111">
        <f t="shared" si="7"/>
        <v>1163.7340000000002</v>
      </c>
      <c r="F42" s="83">
        <v>699.74</v>
      </c>
      <c r="G42" s="84">
        <v>518.618</v>
      </c>
      <c r="H42" s="86"/>
      <c r="I42" s="86"/>
      <c r="J42" s="84">
        <v>702.5</v>
      </c>
      <c r="K42" s="53">
        <f t="shared" si="8"/>
        <v>515.8580000000002</v>
      </c>
      <c r="L42" s="83">
        <v>378.069</v>
      </c>
      <c r="M42" s="84">
        <v>0.179</v>
      </c>
      <c r="N42" s="86"/>
      <c r="O42" s="53">
        <f t="shared" si="9"/>
        <v>378.248</v>
      </c>
    </row>
    <row r="43" spans="1:15" ht="12.75">
      <c r="A43" s="57" t="s">
        <v>35</v>
      </c>
      <c r="B43" s="83">
        <v>584.84</v>
      </c>
      <c r="C43" s="84">
        <v>117.541</v>
      </c>
      <c r="D43" s="84">
        <v>68.821</v>
      </c>
      <c r="E43" s="111">
        <f t="shared" si="7"/>
        <v>633.5600000000001</v>
      </c>
      <c r="F43" s="83">
        <v>1155.968</v>
      </c>
      <c r="G43" s="84">
        <v>921.75</v>
      </c>
      <c r="H43" s="84">
        <v>558.555</v>
      </c>
      <c r="I43" s="86"/>
      <c r="J43" s="84">
        <v>2148.095</v>
      </c>
      <c r="K43" s="53">
        <f t="shared" si="8"/>
        <v>488.1779999999999</v>
      </c>
      <c r="L43" s="83">
        <v>399.709</v>
      </c>
      <c r="M43" s="86">
        <v>50</v>
      </c>
      <c r="N43" s="86">
        <v>140</v>
      </c>
      <c r="O43" s="53">
        <f t="shared" si="9"/>
        <v>309.709</v>
      </c>
    </row>
    <row r="44" spans="1:15" ht="12.75">
      <c r="A44" s="57" t="s">
        <v>36</v>
      </c>
      <c r="B44" s="83">
        <v>822.419</v>
      </c>
      <c r="C44" s="84">
        <v>158.932</v>
      </c>
      <c r="D44" s="84">
        <v>158.282</v>
      </c>
      <c r="E44" s="111">
        <f t="shared" si="7"/>
        <v>823.069</v>
      </c>
      <c r="F44" s="83">
        <v>244.21</v>
      </c>
      <c r="G44" s="84">
        <v>366.751</v>
      </c>
      <c r="H44" s="86"/>
      <c r="I44" s="86"/>
      <c r="J44" s="84">
        <v>342.024</v>
      </c>
      <c r="K44" s="53">
        <f t="shared" si="8"/>
        <v>268.937</v>
      </c>
      <c r="L44" s="83">
        <v>65.571</v>
      </c>
      <c r="M44" s="84">
        <v>11.233</v>
      </c>
      <c r="N44" s="86"/>
      <c r="O44" s="53">
        <f t="shared" si="9"/>
        <v>76.804</v>
      </c>
    </row>
    <row r="45" spans="1:15" ht="12.75">
      <c r="A45" s="57" t="s">
        <v>37</v>
      </c>
      <c r="B45" s="83">
        <v>1085.579</v>
      </c>
      <c r="C45" s="84">
        <v>50.334</v>
      </c>
      <c r="D45" s="84">
        <v>44.933</v>
      </c>
      <c r="E45" s="111">
        <f t="shared" si="7"/>
        <v>1090.98</v>
      </c>
      <c r="F45" s="83">
        <v>50.792</v>
      </c>
      <c r="G45" s="84">
        <v>1129.848</v>
      </c>
      <c r="H45" s="86"/>
      <c r="I45" s="86"/>
      <c r="J45" s="84">
        <v>1077.718</v>
      </c>
      <c r="K45" s="53">
        <f t="shared" si="8"/>
        <v>102.9219999999998</v>
      </c>
      <c r="L45" s="91">
        <v>197.907</v>
      </c>
      <c r="M45" s="84">
        <v>0.459</v>
      </c>
      <c r="N45" s="86"/>
      <c r="O45" s="53">
        <f t="shared" si="9"/>
        <v>198.366</v>
      </c>
    </row>
    <row r="46" spans="1:15" ht="12.75">
      <c r="A46" s="65" t="s">
        <v>58</v>
      </c>
      <c r="B46" s="83">
        <v>968.928</v>
      </c>
      <c r="C46" s="84">
        <v>325.959</v>
      </c>
      <c r="D46" s="84">
        <v>193.078</v>
      </c>
      <c r="E46" s="111">
        <f t="shared" si="7"/>
        <v>1101.809</v>
      </c>
      <c r="F46" s="83">
        <v>710.952</v>
      </c>
      <c r="G46" s="84">
        <v>2574.036</v>
      </c>
      <c r="H46" s="86"/>
      <c r="I46" s="86">
        <v>129.906</v>
      </c>
      <c r="J46" s="84">
        <v>2556.717</v>
      </c>
      <c r="K46" s="53">
        <f t="shared" si="8"/>
        <v>858.1770000000001</v>
      </c>
      <c r="L46" s="83">
        <v>749.397</v>
      </c>
      <c r="M46" s="84">
        <v>0.135</v>
      </c>
      <c r="N46" s="84">
        <v>411.92</v>
      </c>
      <c r="O46" s="53">
        <f t="shared" si="9"/>
        <v>337.612</v>
      </c>
    </row>
    <row r="47" spans="1:15" ht="12.75">
      <c r="A47" s="57" t="s">
        <v>45</v>
      </c>
      <c r="B47" s="83">
        <v>1511.186</v>
      </c>
      <c r="C47" s="84">
        <v>110.881</v>
      </c>
      <c r="D47" s="84">
        <v>89.744</v>
      </c>
      <c r="E47" s="111">
        <f t="shared" si="7"/>
        <v>1532.323</v>
      </c>
      <c r="F47" s="83">
        <v>295.266</v>
      </c>
      <c r="G47" s="84">
        <v>1094.519</v>
      </c>
      <c r="H47" s="84">
        <v>427.5</v>
      </c>
      <c r="I47" s="86"/>
      <c r="J47" s="84">
        <v>1504.653</v>
      </c>
      <c r="K47" s="53">
        <f t="shared" si="8"/>
        <v>312.63200000000006</v>
      </c>
      <c r="L47" s="98">
        <v>250</v>
      </c>
      <c r="M47" s="84">
        <v>89.521</v>
      </c>
      <c r="N47" s="86"/>
      <c r="O47" s="53">
        <f t="shared" si="9"/>
        <v>339.521</v>
      </c>
    </row>
    <row r="48" spans="1:15" ht="12.75">
      <c r="A48" s="57" t="s">
        <v>46</v>
      </c>
      <c r="B48" s="83">
        <v>793.004</v>
      </c>
      <c r="C48" s="84">
        <v>9.643</v>
      </c>
      <c r="D48" s="84">
        <v>34.289</v>
      </c>
      <c r="E48" s="111">
        <f t="shared" si="7"/>
        <v>768.3580000000001</v>
      </c>
      <c r="F48" s="83">
        <v>147.649</v>
      </c>
      <c r="G48" s="84">
        <v>2466.877</v>
      </c>
      <c r="H48" s="84">
        <v>1698.503</v>
      </c>
      <c r="I48" s="86"/>
      <c r="J48" s="84">
        <v>2882.299</v>
      </c>
      <c r="K48" s="53">
        <f t="shared" si="8"/>
        <v>1430.7299999999996</v>
      </c>
      <c r="L48" s="83">
        <v>94.481</v>
      </c>
      <c r="M48" s="84">
        <v>6.5</v>
      </c>
      <c r="N48" s="86"/>
      <c r="O48" s="53">
        <f t="shared" si="9"/>
        <v>100.981</v>
      </c>
    </row>
    <row r="49" spans="1:15" ht="12.75">
      <c r="A49" s="57" t="s">
        <v>47</v>
      </c>
      <c r="B49" s="83">
        <v>944.953</v>
      </c>
      <c r="C49" s="84">
        <v>9.844</v>
      </c>
      <c r="D49" s="84">
        <v>16.016</v>
      </c>
      <c r="E49" s="111">
        <f t="shared" si="7"/>
        <v>938.7810000000001</v>
      </c>
      <c r="F49" s="83">
        <v>1834.405</v>
      </c>
      <c r="G49" s="84">
        <v>1913.894</v>
      </c>
      <c r="H49" s="86"/>
      <c r="I49" s="86"/>
      <c r="J49" s="84">
        <v>2086.432</v>
      </c>
      <c r="K49" s="53">
        <f t="shared" si="8"/>
        <v>1661.8670000000002</v>
      </c>
      <c r="L49" s="83">
        <v>552.067</v>
      </c>
      <c r="M49" s="86"/>
      <c r="N49" s="86"/>
      <c r="O49" s="53">
        <f t="shared" si="9"/>
        <v>552.067</v>
      </c>
    </row>
    <row r="50" spans="1:15" ht="12.75">
      <c r="A50" s="57" t="s">
        <v>48</v>
      </c>
      <c r="B50" s="83">
        <v>2264.578</v>
      </c>
      <c r="C50" s="84">
        <v>56.595</v>
      </c>
      <c r="D50" s="84">
        <v>24.637</v>
      </c>
      <c r="E50" s="111">
        <f t="shared" si="7"/>
        <v>2296.5359999999996</v>
      </c>
      <c r="F50" s="83">
        <v>3260.396</v>
      </c>
      <c r="G50" s="84">
        <v>2822.091</v>
      </c>
      <c r="H50" s="86"/>
      <c r="I50" s="97">
        <v>43.3</v>
      </c>
      <c r="J50" s="84">
        <v>1876</v>
      </c>
      <c r="K50" s="53">
        <f t="shared" si="8"/>
        <v>4249.787</v>
      </c>
      <c r="L50" s="83">
        <v>381.061</v>
      </c>
      <c r="M50" s="84">
        <v>10.382</v>
      </c>
      <c r="N50" s="84">
        <v>190</v>
      </c>
      <c r="O50" s="53">
        <f t="shared" si="9"/>
        <v>201.44299999999998</v>
      </c>
    </row>
    <row r="51" spans="1:15" ht="12.75">
      <c r="A51" s="57" t="s">
        <v>49</v>
      </c>
      <c r="B51" s="83">
        <v>605.861</v>
      </c>
      <c r="C51" s="84">
        <v>106.2</v>
      </c>
      <c r="D51" s="84">
        <v>53.75</v>
      </c>
      <c r="E51" s="111">
        <f t="shared" si="7"/>
        <v>658.311</v>
      </c>
      <c r="F51" s="83">
        <v>483.423</v>
      </c>
      <c r="G51" s="84">
        <v>1270.12</v>
      </c>
      <c r="H51" s="86">
        <v>920</v>
      </c>
      <c r="I51" s="86"/>
      <c r="J51" s="84">
        <v>2533.081</v>
      </c>
      <c r="K51" s="53">
        <f t="shared" si="8"/>
        <v>140.46199999999953</v>
      </c>
      <c r="L51" s="83">
        <v>345.534</v>
      </c>
      <c r="M51" s="84">
        <v>37.451</v>
      </c>
      <c r="N51" s="86"/>
      <c r="O51" s="53">
        <f t="shared" si="9"/>
        <v>382.985</v>
      </c>
    </row>
    <row r="52" spans="1:15" ht="12.75">
      <c r="A52" s="57" t="s">
        <v>50</v>
      </c>
      <c r="B52" s="83">
        <v>506.324</v>
      </c>
      <c r="C52" s="84">
        <v>149.045</v>
      </c>
      <c r="D52" s="84">
        <v>75.156</v>
      </c>
      <c r="E52" s="111">
        <f t="shared" si="7"/>
        <v>580.213</v>
      </c>
      <c r="F52" s="83">
        <v>1081.911</v>
      </c>
      <c r="G52" s="84">
        <v>2462.58</v>
      </c>
      <c r="H52" s="86"/>
      <c r="I52" s="86"/>
      <c r="J52" s="84">
        <v>2387.044</v>
      </c>
      <c r="K52" s="53">
        <f t="shared" si="8"/>
        <v>1157.4470000000001</v>
      </c>
      <c r="L52" s="83">
        <v>749.848</v>
      </c>
      <c r="M52" s="86">
        <v>100</v>
      </c>
      <c r="N52" s="86"/>
      <c r="O52" s="53">
        <f t="shared" si="9"/>
        <v>849.848</v>
      </c>
    </row>
    <row r="53" spans="1:15" ht="12.75">
      <c r="A53" s="57" t="s">
        <v>51</v>
      </c>
      <c r="B53" s="83">
        <v>601.702</v>
      </c>
      <c r="C53" s="84">
        <v>2.189</v>
      </c>
      <c r="D53" s="84">
        <v>184.072</v>
      </c>
      <c r="E53" s="111">
        <f t="shared" si="7"/>
        <v>419.81899999999996</v>
      </c>
      <c r="F53" s="83">
        <v>3903.041</v>
      </c>
      <c r="G53" s="84">
        <v>4653.151</v>
      </c>
      <c r="H53" s="86"/>
      <c r="I53" s="86"/>
      <c r="J53" s="84">
        <v>4958.593</v>
      </c>
      <c r="K53" s="53">
        <f t="shared" si="8"/>
        <v>3597.5989999999993</v>
      </c>
      <c r="L53" s="83">
        <v>61.451</v>
      </c>
      <c r="M53" s="84">
        <v>8.755</v>
      </c>
      <c r="N53" s="86"/>
      <c r="O53" s="53">
        <f t="shared" si="9"/>
        <v>70.206</v>
      </c>
    </row>
    <row r="54" spans="1:15" ht="12.75">
      <c r="A54" s="57" t="s">
        <v>52</v>
      </c>
      <c r="B54" s="83">
        <v>621.005</v>
      </c>
      <c r="C54" s="84">
        <v>174.999</v>
      </c>
      <c r="D54" s="84">
        <v>138.303</v>
      </c>
      <c r="E54" s="111">
        <f t="shared" si="7"/>
        <v>657.701</v>
      </c>
      <c r="F54" s="83">
        <v>1773.369</v>
      </c>
      <c r="G54" s="84">
        <v>2832.458</v>
      </c>
      <c r="H54" s="86"/>
      <c r="I54" s="86"/>
      <c r="J54" s="84">
        <v>3281.167</v>
      </c>
      <c r="K54" s="53">
        <f t="shared" si="8"/>
        <v>1324.6600000000003</v>
      </c>
      <c r="L54" s="83">
        <v>758.325</v>
      </c>
      <c r="M54" s="84">
        <v>85.637</v>
      </c>
      <c r="N54" s="86"/>
      <c r="O54" s="53">
        <f t="shared" si="9"/>
        <v>843.962</v>
      </c>
    </row>
    <row r="55" spans="1:15" ht="12.75">
      <c r="A55" s="57" t="s">
        <v>38</v>
      </c>
      <c r="B55" s="83">
        <v>145.03</v>
      </c>
      <c r="C55" s="84">
        <v>73.974</v>
      </c>
      <c r="D55" s="84">
        <v>47.73</v>
      </c>
      <c r="E55" s="111">
        <f t="shared" si="7"/>
        <v>171.27400000000003</v>
      </c>
      <c r="F55" s="83">
        <v>32.541</v>
      </c>
      <c r="G55" s="84">
        <v>550.35</v>
      </c>
      <c r="H55" s="86"/>
      <c r="I55" s="86"/>
      <c r="J55" s="84">
        <v>300</v>
      </c>
      <c r="K55" s="53">
        <f t="shared" si="8"/>
        <v>282.8910000000001</v>
      </c>
      <c r="L55" s="83">
        <v>125.325</v>
      </c>
      <c r="M55" s="84">
        <v>25</v>
      </c>
      <c r="N55" s="86"/>
      <c r="O55" s="53">
        <f t="shared" si="9"/>
        <v>150.325</v>
      </c>
    </row>
    <row r="56" spans="1:15" ht="12.75">
      <c r="A56" s="57" t="s">
        <v>39</v>
      </c>
      <c r="B56" s="83">
        <v>491.612</v>
      </c>
      <c r="C56" s="84">
        <v>169.11</v>
      </c>
      <c r="D56" s="84">
        <v>320.649</v>
      </c>
      <c r="E56" s="111">
        <f t="shared" si="7"/>
        <v>340.073</v>
      </c>
      <c r="F56" s="83">
        <v>391.585</v>
      </c>
      <c r="G56" s="84">
        <v>1282.787</v>
      </c>
      <c r="H56" s="86"/>
      <c r="I56" s="86">
        <v>250</v>
      </c>
      <c r="J56" s="84">
        <v>877.6</v>
      </c>
      <c r="K56" s="53">
        <f t="shared" si="8"/>
        <v>1046.772</v>
      </c>
      <c r="L56" s="83">
        <v>471.6</v>
      </c>
      <c r="M56" s="84">
        <v>28.4</v>
      </c>
      <c r="N56" s="86"/>
      <c r="O56" s="53">
        <f t="shared" si="9"/>
        <v>500</v>
      </c>
    </row>
    <row r="57" spans="1:15" ht="12.75">
      <c r="A57" s="57" t="s">
        <v>53</v>
      </c>
      <c r="B57" s="83">
        <v>603.708</v>
      </c>
      <c r="C57" s="84">
        <v>165.222</v>
      </c>
      <c r="D57" s="84">
        <v>141.496</v>
      </c>
      <c r="E57" s="111">
        <f t="shared" si="7"/>
        <v>627.434</v>
      </c>
      <c r="F57" s="83">
        <v>1255.034</v>
      </c>
      <c r="G57" s="84">
        <v>1679.425</v>
      </c>
      <c r="H57" s="86"/>
      <c r="I57" s="86"/>
      <c r="J57" s="84">
        <v>1827.518</v>
      </c>
      <c r="K57" s="53">
        <f t="shared" si="8"/>
        <v>1106.9409999999998</v>
      </c>
      <c r="L57" s="83">
        <v>190</v>
      </c>
      <c r="M57" s="84">
        <v>50</v>
      </c>
      <c r="N57" s="86"/>
      <c r="O57" s="53">
        <f t="shared" si="9"/>
        <v>240</v>
      </c>
    </row>
    <row r="58" spans="1:15" ht="12.75">
      <c r="A58" s="57" t="s">
        <v>54</v>
      </c>
      <c r="B58" s="87">
        <v>97.991</v>
      </c>
      <c r="C58" s="88">
        <v>44.836</v>
      </c>
      <c r="D58" s="88">
        <v>23.264</v>
      </c>
      <c r="E58" s="114">
        <f t="shared" si="7"/>
        <v>119.563</v>
      </c>
      <c r="F58" s="87">
        <v>1005.927</v>
      </c>
      <c r="G58" s="88">
        <v>709.69</v>
      </c>
      <c r="H58" s="92"/>
      <c r="I58" s="92"/>
      <c r="J58" s="88">
        <v>330</v>
      </c>
      <c r="K58" s="54">
        <f t="shared" si="8"/>
        <v>1385.6170000000002</v>
      </c>
      <c r="L58" s="87">
        <v>280</v>
      </c>
      <c r="M58" s="88">
        <v>5</v>
      </c>
      <c r="N58" s="92"/>
      <c r="O58" s="54">
        <f t="shared" si="9"/>
        <v>285</v>
      </c>
    </row>
    <row r="59" spans="1:15" ht="13.5" thickBot="1">
      <c r="A59" s="7" t="s">
        <v>15</v>
      </c>
      <c r="B59" s="18">
        <f aca="true" t="shared" si="10" ref="B59:O59">SUM(B35:B58)</f>
        <v>18749.899830000002</v>
      </c>
      <c r="C59" s="19">
        <f t="shared" si="10"/>
        <v>2309.1997900000006</v>
      </c>
      <c r="D59" s="19">
        <f t="shared" si="10"/>
        <v>2450.8199999999997</v>
      </c>
      <c r="E59" s="109">
        <f t="shared" si="10"/>
        <v>18608.279620000005</v>
      </c>
      <c r="F59" s="18">
        <f t="shared" si="10"/>
        <v>24684.273559999998</v>
      </c>
      <c r="G59" s="21">
        <f t="shared" si="10"/>
        <v>41991.812</v>
      </c>
      <c r="H59" s="21">
        <f t="shared" si="10"/>
        <v>5587.825</v>
      </c>
      <c r="I59" s="21">
        <f t="shared" si="10"/>
        <v>823.2059999999999</v>
      </c>
      <c r="J59" s="21">
        <f t="shared" si="10"/>
        <v>44243.06</v>
      </c>
      <c r="K59" s="20">
        <f t="shared" si="10"/>
        <v>28844.056559999997</v>
      </c>
      <c r="L59" s="18">
        <f t="shared" si="10"/>
        <v>8688.807999999999</v>
      </c>
      <c r="M59" s="21">
        <f t="shared" si="10"/>
        <v>526.354</v>
      </c>
      <c r="N59" s="21">
        <f t="shared" si="10"/>
        <v>741.9200000000001</v>
      </c>
      <c r="O59" s="20">
        <f t="shared" si="10"/>
        <v>8473.241999999998</v>
      </c>
    </row>
    <row r="60" spans="1:15" ht="12.75">
      <c r="A60" s="96" t="s">
        <v>43</v>
      </c>
      <c r="B60" s="104"/>
      <c r="C60" s="46"/>
      <c r="D60" s="46"/>
      <c r="E60" s="47"/>
      <c r="F60" s="48"/>
      <c r="G60" s="46"/>
      <c r="H60" s="46"/>
      <c r="I60" s="46"/>
      <c r="J60" s="49"/>
      <c r="K60" s="50"/>
      <c r="L60" s="48"/>
      <c r="M60" s="46"/>
      <c r="N60" s="49"/>
      <c r="O60" s="50"/>
    </row>
    <row r="61" spans="1:15" ht="12.75" customHeight="1">
      <c r="A61" s="103" t="s">
        <v>63</v>
      </c>
      <c r="B61" s="115">
        <v>493.76</v>
      </c>
      <c r="C61" s="116">
        <v>1575.55</v>
      </c>
      <c r="D61" s="116">
        <v>221.51</v>
      </c>
      <c r="E61" s="66">
        <f>B61+C61-D61</f>
        <v>1847.8</v>
      </c>
      <c r="F61" s="77">
        <v>107.1</v>
      </c>
      <c r="G61" s="74">
        <v>400.92</v>
      </c>
      <c r="H61" s="74"/>
      <c r="I61" s="74">
        <v>51.34</v>
      </c>
      <c r="J61" s="74">
        <v>533.47</v>
      </c>
      <c r="K61" s="66">
        <f>SUM(F61+G61+H61+I61-J61)</f>
        <v>25.889999999999986</v>
      </c>
      <c r="L61" s="77">
        <v>242.74</v>
      </c>
      <c r="M61" s="74">
        <v>257.26</v>
      </c>
      <c r="N61" s="74">
        <v>200</v>
      </c>
      <c r="O61" s="66">
        <f>SUM(L61+M61-N61)</f>
        <v>300</v>
      </c>
    </row>
    <row r="62" spans="1:15" ht="12.75" customHeight="1">
      <c r="A62" s="101" t="s">
        <v>64</v>
      </c>
      <c r="B62" s="117">
        <v>222</v>
      </c>
      <c r="C62" s="118">
        <v>1126.27</v>
      </c>
      <c r="D62" s="118">
        <v>248.13</v>
      </c>
      <c r="E62" s="67">
        <f aca="true" t="shared" si="11" ref="E62:E125">B62+C62-D62</f>
        <v>1100.1399999999999</v>
      </c>
      <c r="F62" s="68">
        <v>272.17</v>
      </c>
      <c r="G62" s="71">
        <v>246.87</v>
      </c>
      <c r="H62" s="71"/>
      <c r="I62" s="71"/>
      <c r="J62" s="71">
        <v>341.82</v>
      </c>
      <c r="K62" s="67">
        <f aca="true" t="shared" si="12" ref="K62:K125">SUM(F62+G62+H62+I62-J62)</f>
        <v>177.21999999999997</v>
      </c>
      <c r="L62" s="68">
        <v>27.76</v>
      </c>
      <c r="M62" s="71">
        <v>90</v>
      </c>
      <c r="N62" s="71">
        <v>40.54</v>
      </c>
      <c r="O62" s="66">
        <f aca="true" t="shared" si="13" ref="O62:O125">SUM(L62+M62-N62)</f>
        <v>77.22</v>
      </c>
    </row>
    <row r="63" spans="1:15" ht="12.75" customHeight="1">
      <c r="A63" s="101" t="s">
        <v>65</v>
      </c>
      <c r="B63" s="117">
        <v>131.32</v>
      </c>
      <c r="C63" s="118">
        <v>584.85</v>
      </c>
      <c r="D63" s="118"/>
      <c r="E63" s="67">
        <f t="shared" si="11"/>
        <v>716.1700000000001</v>
      </c>
      <c r="F63" s="68">
        <v>261.66</v>
      </c>
      <c r="G63" s="71">
        <v>154.83</v>
      </c>
      <c r="H63" s="71">
        <v>284.93</v>
      </c>
      <c r="I63" s="71"/>
      <c r="J63" s="71">
        <v>467.4</v>
      </c>
      <c r="K63" s="67">
        <f t="shared" si="12"/>
        <v>234.0200000000001</v>
      </c>
      <c r="L63" s="68">
        <v>11.75</v>
      </c>
      <c r="M63" s="71"/>
      <c r="N63" s="71"/>
      <c r="O63" s="66">
        <f t="shared" si="13"/>
        <v>11.75</v>
      </c>
    </row>
    <row r="64" spans="1:15" ht="12.75" customHeight="1">
      <c r="A64" s="101" t="s">
        <v>66</v>
      </c>
      <c r="B64" s="119">
        <v>0.66</v>
      </c>
      <c r="C64" s="120">
        <v>336.26</v>
      </c>
      <c r="D64" s="120">
        <v>12.32</v>
      </c>
      <c r="E64" s="67">
        <f t="shared" si="11"/>
        <v>324.6</v>
      </c>
      <c r="F64" s="68">
        <v>276.58</v>
      </c>
      <c r="G64" s="71">
        <v>665.5</v>
      </c>
      <c r="H64" s="71"/>
      <c r="I64" s="71">
        <v>149.88</v>
      </c>
      <c r="J64" s="71">
        <v>429.3</v>
      </c>
      <c r="K64" s="67">
        <f t="shared" si="12"/>
        <v>662.6600000000001</v>
      </c>
      <c r="L64" s="77">
        <v>0.5</v>
      </c>
      <c r="M64" s="71"/>
      <c r="N64" s="71"/>
      <c r="O64" s="66">
        <f t="shared" si="13"/>
        <v>0.5</v>
      </c>
    </row>
    <row r="65" spans="1:15" ht="12.75" customHeight="1">
      <c r="A65" s="101" t="s">
        <v>67</v>
      </c>
      <c r="B65" s="117">
        <v>163.4</v>
      </c>
      <c r="C65" s="118">
        <v>820.35</v>
      </c>
      <c r="D65" s="118">
        <v>163.4</v>
      </c>
      <c r="E65" s="67">
        <f t="shared" si="11"/>
        <v>820.35</v>
      </c>
      <c r="F65" s="77">
        <v>262.4</v>
      </c>
      <c r="G65" s="74">
        <v>450.43</v>
      </c>
      <c r="H65" s="74">
        <v>265.01</v>
      </c>
      <c r="I65" s="74"/>
      <c r="J65" s="74">
        <v>390.97</v>
      </c>
      <c r="K65" s="67">
        <f t="shared" si="12"/>
        <v>586.8699999999999</v>
      </c>
      <c r="L65" s="68">
        <v>95</v>
      </c>
      <c r="M65" s="71"/>
      <c r="N65" s="71"/>
      <c r="O65" s="66">
        <f t="shared" si="13"/>
        <v>95</v>
      </c>
    </row>
    <row r="66" spans="1:15" ht="12.75" customHeight="1">
      <c r="A66" s="101" t="s">
        <v>68</v>
      </c>
      <c r="B66" s="117">
        <v>32.33</v>
      </c>
      <c r="C66" s="118">
        <v>1453.29</v>
      </c>
      <c r="D66" s="118"/>
      <c r="E66" s="67">
        <f t="shared" si="11"/>
        <v>1485.62</v>
      </c>
      <c r="F66" s="68">
        <v>96.87</v>
      </c>
      <c r="G66" s="71">
        <v>508.16</v>
      </c>
      <c r="H66" s="71"/>
      <c r="I66" s="71">
        <v>189.37</v>
      </c>
      <c r="J66" s="71">
        <v>507.62</v>
      </c>
      <c r="K66" s="67">
        <f t="shared" si="12"/>
        <v>286.78</v>
      </c>
      <c r="L66" s="68">
        <v>5.16</v>
      </c>
      <c r="M66" s="71">
        <v>149.88</v>
      </c>
      <c r="N66" s="71"/>
      <c r="O66" s="66">
        <f t="shared" si="13"/>
        <v>155.04</v>
      </c>
    </row>
    <row r="67" spans="1:15" ht="12.75" customHeight="1">
      <c r="A67" s="101" t="s">
        <v>69</v>
      </c>
      <c r="B67" s="117">
        <v>61.97</v>
      </c>
      <c r="C67" s="118">
        <v>745.43</v>
      </c>
      <c r="D67" s="118"/>
      <c r="E67" s="67">
        <f t="shared" si="11"/>
        <v>807.4</v>
      </c>
      <c r="F67" s="68">
        <v>268.81</v>
      </c>
      <c r="G67" s="71">
        <v>596.2</v>
      </c>
      <c r="H67" s="71"/>
      <c r="I67" s="71"/>
      <c r="J67" s="71">
        <v>591.95</v>
      </c>
      <c r="K67" s="67">
        <f t="shared" si="12"/>
        <v>273.05999999999995</v>
      </c>
      <c r="L67" s="68">
        <v>123.3</v>
      </c>
      <c r="M67" s="71">
        <v>15</v>
      </c>
      <c r="N67" s="71">
        <v>20.41</v>
      </c>
      <c r="O67" s="66">
        <f t="shared" si="13"/>
        <v>117.89000000000001</v>
      </c>
    </row>
    <row r="68" spans="1:15" ht="12.75" customHeight="1">
      <c r="A68" s="101" t="s">
        <v>70</v>
      </c>
      <c r="B68" s="117">
        <v>232.22</v>
      </c>
      <c r="C68" s="118">
        <v>1986.77</v>
      </c>
      <c r="D68" s="118"/>
      <c r="E68" s="67">
        <f t="shared" si="11"/>
        <v>2218.99</v>
      </c>
      <c r="F68" s="68">
        <v>1001.4</v>
      </c>
      <c r="G68" s="71">
        <v>1535.15</v>
      </c>
      <c r="H68" s="71"/>
      <c r="I68" s="71"/>
      <c r="J68" s="71">
        <v>1450.96</v>
      </c>
      <c r="K68" s="67">
        <f t="shared" si="12"/>
        <v>1085.5900000000001</v>
      </c>
      <c r="L68" s="68">
        <v>307.83</v>
      </c>
      <c r="M68" s="71">
        <v>92.17</v>
      </c>
      <c r="N68" s="71">
        <v>28.55</v>
      </c>
      <c r="O68" s="66">
        <f t="shared" si="13"/>
        <v>371.45</v>
      </c>
    </row>
    <row r="69" spans="1:15" ht="12.75" customHeight="1">
      <c r="A69" s="101" t="s">
        <v>71</v>
      </c>
      <c r="B69" s="117">
        <v>625.9</v>
      </c>
      <c r="C69" s="118">
        <v>1609.65</v>
      </c>
      <c r="D69" s="118">
        <v>1050.9</v>
      </c>
      <c r="E69" s="67">
        <f t="shared" si="11"/>
        <v>1184.65</v>
      </c>
      <c r="F69" s="68">
        <v>3604.6</v>
      </c>
      <c r="G69" s="71">
        <v>1931</v>
      </c>
      <c r="H69" s="71">
        <v>7119.99</v>
      </c>
      <c r="I69" s="71">
        <v>10.62</v>
      </c>
      <c r="J69" s="71">
        <v>10644.65</v>
      </c>
      <c r="K69" s="67">
        <f t="shared" si="12"/>
        <v>2021.5600000000013</v>
      </c>
      <c r="L69" s="68">
        <v>88.16</v>
      </c>
      <c r="M69" s="71">
        <v>161.84</v>
      </c>
      <c r="N69" s="71">
        <v>4.32</v>
      </c>
      <c r="O69" s="66">
        <f t="shared" si="13"/>
        <v>245.68</v>
      </c>
    </row>
    <row r="70" spans="1:15" ht="12.75" customHeight="1">
      <c r="A70" s="101" t="s">
        <v>72</v>
      </c>
      <c r="B70" s="117">
        <v>224.5</v>
      </c>
      <c r="C70" s="118">
        <v>269.14</v>
      </c>
      <c r="D70" s="118"/>
      <c r="E70" s="67">
        <f t="shared" si="11"/>
        <v>493.64</v>
      </c>
      <c r="F70" s="68">
        <v>21.2</v>
      </c>
      <c r="G70" s="71">
        <v>366.86</v>
      </c>
      <c r="H70" s="71"/>
      <c r="I70" s="71"/>
      <c r="J70" s="71">
        <v>387.2</v>
      </c>
      <c r="K70" s="67">
        <f t="shared" si="12"/>
        <v>0.8600000000000136</v>
      </c>
      <c r="L70" s="68">
        <v>268.22</v>
      </c>
      <c r="M70" s="71">
        <v>78.36</v>
      </c>
      <c r="N70" s="71">
        <v>236.3</v>
      </c>
      <c r="O70" s="66">
        <f t="shared" si="13"/>
        <v>110.28000000000003</v>
      </c>
    </row>
    <row r="71" spans="1:15" ht="12.75" customHeight="1">
      <c r="A71" s="101" t="s">
        <v>73</v>
      </c>
      <c r="B71" s="119">
        <v>2104.61</v>
      </c>
      <c r="C71" s="120">
        <v>2560.35</v>
      </c>
      <c r="D71" s="120">
        <v>1664.93</v>
      </c>
      <c r="E71" s="67">
        <f t="shared" si="11"/>
        <v>3000.0299999999997</v>
      </c>
      <c r="F71" s="68">
        <v>1678.6</v>
      </c>
      <c r="G71" s="71">
        <v>936.1</v>
      </c>
      <c r="H71" s="71"/>
      <c r="I71" s="71"/>
      <c r="J71" s="71">
        <v>771.3</v>
      </c>
      <c r="K71" s="67">
        <f t="shared" si="12"/>
        <v>1843.3999999999999</v>
      </c>
      <c r="L71" s="68">
        <v>121</v>
      </c>
      <c r="M71" s="71">
        <v>15</v>
      </c>
      <c r="N71" s="71">
        <v>23.66</v>
      </c>
      <c r="O71" s="66">
        <f t="shared" si="13"/>
        <v>112.34</v>
      </c>
    </row>
    <row r="72" spans="1:15" ht="12.75" customHeight="1">
      <c r="A72" s="101" t="s">
        <v>74</v>
      </c>
      <c r="B72" s="117">
        <v>59.52</v>
      </c>
      <c r="C72" s="118">
        <v>189.08</v>
      </c>
      <c r="D72" s="118"/>
      <c r="E72" s="67">
        <f t="shared" si="11"/>
        <v>248.60000000000002</v>
      </c>
      <c r="F72" s="68">
        <v>489.9</v>
      </c>
      <c r="G72" s="71">
        <v>952.82</v>
      </c>
      <c r="H72" s="71"/>
      <c r="I72" s="71"/>
      <c r="J72" s="71">
        <v>1256.66</v>
      </c>
      <c r="K72" s="67">
        <f t="shared" si="12"/>
        <v>186.05999999999995</v>
      </c>
      <c r="L72" s="68">
        <v>200</v>
      </c>
      <c r="M72" s="71">
        <v>91.23</v>
      </c>
      <c r="N72" s="71"/>
      <c r="O72" s="66">
        <f t="shared" si="13"/>
        <v>291.23</v>
      </c>
    </row>
    <row r="73" spans="1:15" ht="12.75" customHeight="1">
      <c r="A73" s="101" t="s">
        <v>75</v>
      </c>
      <c r="B73" s="117">
        <v>1703.92</v>
      </c>
      <c r="C73" s="118">
        <v>573.57</v>
      </c>
      <c r="D73" s="118">
        <v>25</v>
      </c>
      <c r="E73" s="67">
        <f t="shared" si="11"/>
        <v>2252.4900000000002</v>
      </c>
      <c r="F73" s="68">
        <v>11.68</v>
      </c>
      <c r="G73" s="71">
        <v>963.88</v>
      </c>
      <c r="H73" s="71"/>
      <c r="I73" s="71"/>
      <c r="J73" s="71">
        <v>852.04</v>
      </c>
      <c r="K73" s="67">
        <f t="shared" si="12"/>
        <v>123.51999999999998</v>
      </c>
      <c r="L73" s="68">
        <v>2669.97</v>
      </c>
      <c r="M73" s="71"/>
      <c r="N73" s="71"/>
      <c r="O73" s="66">
        <f t="shared" si="13"/>
        <v>2669.97</v>
      </c>
    </row>
    <row r="74" spans="1:15" ht="12.75" customHeight="1" thickBot="1">
      <c r="A74" s="102" t="s">
        <v>76</v>
      </c>
      <c r="B74" s="117">
        <v>411.84</v>
      </c>
      <c r="C74" s="118">
        <v>1106.59</v>
      </c>
      <c r="D74" s="118">
        <v>1503.22</v>
      </c>
      <c r="E74" s="67">
        <f t="shared" si="11"/>
        <v>15.209999999999809</v>
      </c>
      <c r="F74" s="68">
        <v>256.1</v>
      </c>
      <c r="G74" s="71">
        <v>303.62</v>
      </c>
      <c r="H74" s="71"/>
      <c r="I74" s="71">
        <v>1503.22</v>
      </c>
      <c r="J74" s="71">
        <v>1977.09</v>
      </c>
      <c r="K74" s="67">
        <f t="shared" si="12"/>
        <v>85.85000000000014</v>
      </c>
      <c r="L74" s="68">
        <v>5</v>
      </c>
      <c r="M74" s="71">
        <v>12</v>
      </c>
      <c r="N74" s="71"/>
      <c r="O74" s="66">
        <f t="shared" si="13"/>
        <v>17</v>
      </c>
    </row>
    <row r="75" spans="1:15" ht="12.75" customHeight="1">
      <c r="A75" s="103" t="s">
        <v>77</v>
      </c>
      <c r="B75" s="117">
        <v>395.4</v>
      </c>
      <c r="C75" s="118">
        <v>2048.1</v>
      </c>
      <c r="D75" s="118">
        <v>2041.05</v>
      </c>
      <c r="E75" s="67">
        <f t="shared" si="11"/>
        <v>402.45000000000005</v>
      </c>
      <c r="F75" s="68">
        <v>1041.72</v>
      </c>
      <c r="G75" s="71">
        <v>1253.33</v>
      </c>
      <c r="H75" s="71">
        <v>4330.47</v>
      </c>
      <c r="I75" s="71">
        <v>2000</v>
      </c>
      <c r="J75" s="71">
        <v>7644.97</v>
      </c>
      <c r="K75" s="67">
        <f t="shared" si="12"/>
        <v>980.5500000000002</v>
      </c>
      <c r="L75" s="68">
        <v>1000</v>
      </c>
      <c r="M75" s="71">
        <v>500</v>
      </c>
      <c r="N75" s="71">
        <v>111.98</v>
      </c>
      <c r="O75" s="66">
        <f t="shared" si="13"/>
        <v>1388.02</v>
      </c>
    </row>
    <row r="76" spans="1:15" ht="12.75" customHeight="1">
      <c r="A76" s="101" t="s">
        <v>78</v>
      </c>
      <c r="B76" s="117">
        <v>346.99</v>
      </c>
      <c r="C76" s="118">
        <v>564.96</v>
      </c>
      <c r="D76" s="118"/>
      <c r="E76" s="67">
        <f t="shared" si="11"/>
        <v>911.95</v>
      </c>
      <c r="F76" s="68">
        <v>704.3</v>
      </c>
      <c r="G76" s="71">
        <v>1519.48</v>
      </c>
      <c r="H76" s="71">
        <v>440.03</v>
      </c>
      <c r="I76" s="71"/>
      <c r="J76" s="71">
        <v>2139.09</v>
      </c>
      <c r="K76" s="67">
        <f t="shared" si="12"/>
        <v>524.7199999999993</v>
      </c>
      <c r="L76" s="68">
        <v>328.2</v>
      </c>
      <c r="M76" s="71"/>
      <c r="N76" s="71"/>
      <c r="O76" s="66">
        <f t="shared" si="13"/>
        <v>328.2</v>
      </c>
    </row>
    <row r="77" spans="1:15" ht="12.75" customHeight="1">
      <c r="A77" s="101" t="s">
        <v>79</v>
      </c>
      <c r="B77" s="117">
        <v>64.61</v>
      </c>
      <c r="C77" s="118">
        <v>664.57</v>
      </c>
      <c r="D77" s="118">
        <v>45.33</v>
      </c>
      <c r="E77" s="67">
        <f t="shared" si="11"/>
        <v>683.85</v>
      </c>
      <c r="F77" s="68">
        <v>277.11</v>
      </c>
      <c r="G77" s="71">
        <v>734.95</v>
      </c>
      <c r="H77" s="71"/>
      <c r="I77" s="71"/>
      <c r="J77" s="71">
        <v>897.9</v>
      </c>
      <c r="K77" s="67">
        <f t="shared" si="12"/>
        <v>114.16000000000008</v>
      </c>
      <c r="L77" s="68">
        <v>170.58</v>
      </c>
      <c r="M77" s="71"/>
      <c r="N77" s="71"/>
      <c r="O77" s="66">
        <f t="shared" si="13"/>
        <v>170.58</v>
      </c>
    </row>
    <row r="78" spans="1:15" ht="12.75" customHeight="1">
      <c r="A78" s="101" t="s">
        <v>80</v>
      </c>
      <c r="B78" s="117">
        <v>53.16</v>
      </c>
      <c r="C78" s="118">
        <v>160.24</v>
      </c>
      <c r="D78" s="118"/>
      <c r="E78" s="67">
        <f t="shared" si="11"/>
        <v>213.4</v>
      </c>
      <c r="F78" s="68">
        <v>33.38</v>
      </c>
      <c r="G78" s="71">
        <v>15.8</v>
      </c>
      <c r="H78" s="71"/>
      <c r="I78" s="71"/>
      <c r="J78" s="71">
        <v>9.5</v>
      </c>
      <c r="K78" s="67">
        <f t="shared" si="12"/>
        <v>39.68000000000001</v>
      </c>
      <c r="L78" s="68">
        <v>9.52</v>
      </c>
      <c r="M78" s="71">
        <v>1.46</v>
      </c>
      <c r="N78" s="71"/>
      <c r="O78" s="66">
        <f t="shared" si="13"/>
        <v>10.98</v>
      </c>
    </row>
    <row r="79" spans="1:15" ht="12.75" customHeight="1">
      <c r="A79" s="101" t="s">
        <v>81</v>
      </c>
      <c r="B79" s="117">
        <v>57.26</v>
      </c>
      <c r="C79" s="118">
        <v>223.28</v>
      </c>
      <c r="D79" s="118">
        <v>24.18</v>
      </c>
      <c r="E79" s="67">
        <f t="shared" si="11"/>
        <v>256.36</v>
      </c>
      <c r="F79" s="68">
        <v>40</v>
      </c>
      <c r="G79" s="71"/>
      <c r="H79" s="71"/>
      <c r="I79" s="71"/>
      <c r="J79" s="71"/>
      <c r="K79" s="67">
        <f t="shared" si="12"/>
        <v>40</v>
      </c>
      <c r="L79" s="68">
        <v>50</v>
      </c>
      <c r="M79" s="71"/>
      <c r="N79" s="71"/>
      <c r="O79" s="66">
        <f t="shared" si="13"/>
        <v>50</v>
      </c>
    </row>
    <row r="80" spans="1:15" ht="12.75" customHeight="1">
      <c r="A80" s="101" t="s">
        <v>82</v>
      </c>
      <c r="B80" s="117">
        <v>71.17</v>
      </c>
      <c r="C80" s="118">
        <v>780.01</v>
      </c>
      <c r="D80" s="118">
        <v>15</v>
      </c>
      <c r="E80" s="67">
        <f t="shared" si="11"/>
        <v>836.18</v>
      </c>
      <c r="F80" s="68">
        <v>11.28</v>
      </c>
      <c r="G80" s="71">
        <v>4.73</v>
      </c>
      <c r="H80" s="71"/>
      <c r="I80" s="71"/>
      <c r="J80" s="71">
        <v>2.8</v>
      </c>
      <c r="K80" s="67">
        <f t="shared" si="12"/>
        <v>13.209999999999997</v>
      </c>
      <c r="L80" s="68">
        <v>4.69</v>
      </c>
      <c r="M80" s="71">
        <v>0.77</v>
      </c>
      <c r="N80" s="71"/>
      <c r="O80" s="66">
        <f t="shared" si="13"/>
        <v>5.460000000000001</v>
      </c>
    </row>
    <row r="81" spans="1:15" ht="12.75" customHeight="1">
      <c r="A81" s="101" t="s">
        <v>83</v>
      </c>
      <c r="B81" s="117">
        <v>1016.07</v>
      </c>
      <c r="C81" s="118">
        <v>1188.62</v>
      </c>
      <c r="D81" s="118">
        <v>1009.49</v>
      </c>
      <c r="E81" s="67">
        <f t="shared" si="11"/>
        <v>1195.2</v>
      </c>
      <c r="F81" s="68">
        <v>909.98</v>
      </c>
      <c r="G81" s="71">
        <v>1093.36</v>
      </c>
      <c r="H81" s="71">
        <v>17346.47</v>
      </c>
      <c r="I81" s="71">
        <v>130</v>
      </c>
      <c r="J81" s="71">
        <v>1102.21</v>
      </c>
      <c r="K81" s="67">
        <f t="shared" si="12"/>
        <v>18377.600000000002</v>
      </c>
      <c r="L81" s="68">
        <v>133.4</v>
      </c>
      <c r="M81" s="71"/>
      <c r="N81" s="71"/>
      <c r="O81" s="66">
        <f t="shared" si="13"/>
        <v>133.4</v>
      </c>
    </row>
    <row r="82" spans="1:15" ht="12.75" customHeight="1">
      <c r="A82" s="101" t="s">
        <v>84</v>
      </c>
      <c r="B82" s="117">
        <v>309.28</v>
      </c>
      <c r="C82" s="118">
        <v>881.74</v>
      </c>
      <c r="D82" s="118">
        <v>172.12</v>
      </c>
      <c r="E82" s="67">
        <f t="shared" si="11"/>
        <v>1018.9</v>
      </c>
      <c r="F82" s="68">
        <v>36.64</v>
      </c>
      <c r="G82" s="71">
        <v>50.7</v>
      </c>
      <c r="H82" s="71"/>
      <c r="I82" s="71">
        <v>40</v>
      </c>
      <c r="J82" s="71">
        <v>73.81</v>
      </c>
      <c r="K82" s="67">
        <f t="shared" si="12"/>
        <v>53.53</v>
      </c>
      <c r="L82" s="68">
        <v>9</v>
      </c>
      <c r="M82" s="71">
        <v>2</v>
      </c>
      <c r="N82" s="71"/>
      <c r="O82" s="66">
        <f t="shared" si="13"/>
        <v>11</v>
      </c>
    </row>
    <row r="83" spans="1:15" ht="12.75" customHeight="1">
      <c r="A83" s="101" t="s">
        <v>85</v>
      </c>
      <c r="B83" s="117">
        <v>107.25</v>
      </c>
      <c r="C83" s="118">
        <v>1.91</v>
      </c>
      <c r="D83" s="118"/>
      <c r="E83" s="67">
        <f t="shared" si="11"/>
        <v>109.16</v>
      </c>
      <c r="F83" s="68">
        <v>46.21</v>
      </c>
      <c r="G83" s="71">
        <v>12.56</v>
      </c>
      <c r="H83" s="71"/>
      <c r="I83" s="71"/>
      <c r="J83" s="71">
        <v>7.5</v>
      </c>
      <c r="K83" s="67">
        <f t="shared" si="12"/>
        <v>51.27</v>
      </c>
      <c r="L83" s="68">
        <v>86</v>
      </c>
      <c r="M83" s="71"/>
      <c r="N83" s="71"/>
      <c r="O83" s="66">
        <f t="shared" si="13"/>
        <v>86</v>
      </c>
    </row>
    <row r="84" spans="1:15" ht="12.75" customHeight="1">
      <c r="A84" s="101" t="s">
        <v>86</v>
      </c>
      <c r="B84" s="117">
        <v>445.24</v>
      </c>
      <c r="C84" s="118">
        <v>264.09</v>
      </c>
      <c r="D84" s="118"/>
      <c r="E84" s="67">
        <f t="shared" si="11"/>
        <v>709.3299999999999</v>
      </c>
      <c r="F84" s="68">
        <v>402.54</v>
      </c>
      <c r="G84" s="71">
        <v>784.91</v>
      </c>
      <c r="H84" s="71"/>
      <c r="I84" s="71"/>
      <c r="J84" s="71">
        <v>653.62</v>
      </c>
      <c r="K84" s="67">
        <f t="shared" si="12"/>
        <v>533.83</v>
      </c>
      <c r="L84" s="68">
        <v>344.1</v>
      </c>
      <c r="M84" s="71">
        <v>50</v>
      </c>
      <c r="N84" s="71">
        <v>18.45</v>
      </c>
      <c r="O84" s="66">
        <f t="shared" si="13"/>
        <v>375.65000000000003</v>
      </c>
    </row>
    <row r="85" spans="1:15" ht="12.75" customHeight="1">
      <c r="A85" s="101" t="s">
        <v>87</v>
      </c>
      <c r="B85" s="121">
        <v>26.77</v>
      </c>
      <c r="C85" s="122">
        <v>1740.8</v>
      </c>
      <c r="D85" s="122">
        <v>423.36</v>
      </c>
      <c r="E85" s="67">
        <f t="shared" si="11"/>
        <v>1344.21</v>
      </c>
      <c r="F85" s="78">
        <v>28.93</v>
      </c>
      <c r="G85" s="72">
        <v>1411</v>
      </c>
      <c r="H85" s="72">
        <v>14321.32</v>
      </c>
      <c r="I85" s="72"/>
      <c r="J85" s="72">
        <v>15744.92</v>
      </c>
      <c r="K85" s="67">
        <f t="shared" si="12"/>
        <v>16.329999999999927</v>
      </c>
      <c r="L85" s="68"/>
      <c r="M85" s="71"/>
      <c r="N85" s="71"/>
      <c r="O85" s="66">
        <f t="shared" si="13"/>
        <v>0</v>
      </c>
    </row>
    <row r="86" spans="1:15" ht="12.75" customHeight="1">
      <c r="A86" s="101" t="s">
        <v>88</v>
      </c>
      <c r="B86" s="117">
        <v>22.37</v>
      </c>
      <c r="C86" s="118">
        <v>1037.87</v>
      </c>
      <c r="D86" s="118">
        <v>758.81</v>
      </c>
      <c r="E86" s="67">
        <f t="shared" si="11"/>
        <v>301.42999999999984</v>
      </c>
      <c r="F86" s="69">
        <v>40.66</v>
      </c>
      <c r="G86" s="75">
        <v>242.3</v>
      </c>
      <c r="H86" s="75">
        <v>351</v>
      </c>
      <c r="I86" s="75">
        <v>755.53</v>
      </c>
      <c r="J86" s="79">
        <v>1384.17</v>
      </c>
      <c r="K86" s="67">
        <f t="shared" si="12"/>
        <v>5.319999999999936</v>
      </c>
      <c r="L86" s="69">
        <v>83.22</v>
      </c>
      <c r="M86" s="75"/>
      <c r="N86" s="75"/>
      <c r="O86" s="66">
        <f t="shared" si="13"/>
        <v>83.22</v>
      </c>
    </row>
    <row r="87" spans="1:15" ht="12.75" customHeight="1">
      <c r="A87" s="101" t="s">
        <v>89</v>
      </c>
      <c r="B87" s="117">
        <v>1164.96</v>
      </c>
      <c r="C87" s="118">
        <v>11.75</v>
      </c>
      <c r="D87" s="118"/>
      <c r="E87" s="67">
        <f t="shared" si="11"/>
        <v>1176.71</v>
      </c>
      <c r="F87" s="68">
        <v>302.52</v>
      </c>
      <c r="G87" s="71"/>
      <c r="H87" s="71"/>
      <c r="I87" s="71"/>
      <c r="J87" s="71"/>
      <c r="K87" s="67">
        <f t="shared" si="12"/>
        <v>302.52</v>
      </c>
      <c r="L87" s="68">
        <v>81.96</v>
      </c>
      <c r="M87" s="71">
        <v>1</v>
      </c>
      <c r="N87" s="71">
        <v>70</v>
      </c>
      <c r="O87" s="66">
        <f t="shared" si="13"/>
        <v>12.959999999999994</v>
      </c>
    </row>
    <row r="88" spans="1:15" ht="12.75" customHeight="1">
      <c r="A88" s="101" t="s">
        <v>90</v>
      </c>
      <c r="B88" s="117">
        <v>41.15</v>
      </c>
      <c r="C88" s="118">
        <v>5.04</v>
      </c>
      <c r="D88" s="123">
        <v>46.18</v>
      </c>
      <c r="E88" s="106">
        <f t="shared" si="11"/>
        <v>0.00999999999999801</v>
      </c>
      <c r="F88" s="68">
        <v>66.42</v>
      </c>
      <c r="G88" s="71">
        <v>127.19</v>
      </c>
      <c r="H88" s="71">
        <v>268.8</v>
      </c>
      <c r="I88" s="71"/>
      <c r="J88" s="71">
        <v>345.1</v>
      </c>
      <c r="K88" s="67">
        <f t="shared" si="12"/>
        <v>117.31</v>
      </c>
      <c r="L88" s="68"/>
      <c r="M88" s="71"/>
      <c r="N88" s="71"/>
      <c r="O88" s="66">
        <f t="shared" si="13"/>
        <v>0</v>
      </c>
    </row>
    <row r="89" spans="1:15" ht="12.75" customHeight="1">
      <c r="A89" s="101" t="s">
        <v>91</v>
      </c>
      <c r="B89" s="117">
        <v>690.44</v>
      </c>
      <c r="C89" s="118">
        <v>3510.87</v>
      </c>
      <c r="D89" s="118">
        <v>616.34</v>
      </c>
      <c r="E89" s="67">
        <f t="shared" si="11"/>
        <v>3584.9699999999993</v>
      </c>
      <c r="F89" s="68">
        <v>294.6</v>
      </c>
      <c r="G89" s="71">
        <v>2350.23</v>
      </c>
      <c r="H89" s="71"/>
      <c r="I89" s="71">
        <v>600</v>
      </c>
      <c r="J89" s="71">
        <v>2266.85</v>
      </c>
      <c r="K89" s="67">
        <f t="shared" si="12"/>
        <v>977.98</v>
      </c>
      <c r="L89" s="68">
        <v>84.84</v>
      </c>
      <c r="M89" s="71">
        <v>165.88</v>
      </c>
      <c r="N89" s="71">
        <v>100</v>
      </c>
      <c r="O89" s="66">
        <f t="shared" si="13"/>
        <v>150.72</v>
      </c>
    </row>
    <row r="90" spans="1:15" ht="12.75" customHeight="1">
      <c r="A90" s="101" t="s">
        <v>92</v>
      </c>
      <c r="B90" s="117">
        <v>154.48</v>
      </c>
      <c r="C90" s="118">
        <v>77.09</v>
      </c>
      <c r="D90" s="118">
        <v>87.34</v>
      </c>
      <c r="E90" s="67">
        <f t="shared" si="11"/>
        <v>144.23</v>
      </c>
      <c r="F90" s="68">
        <v>181.07</v>
      </c>
      <c r="G90" s="71">
        <v>313.17</v>
      </c>
      <c r="H90" s="71"/>
      <c r="I90" s="71"/>
      <c r="J90" s="71">
        <v>473.2</v>
      </c>
      <c r="K90" s="67">
        <f t="shared" si="12"/>
        <v>21.04000000000002</v>
      </c>
      <c r="L90" s="68">
        <v>305.2</v>
      </c>
      <c r="M90" s="71">
        <v>94.8</v>
      </c>
      <c r="N90" s="71">
        <v>116.9</v>
      </c>
      <c r="O90" s="66">
        <f t="shared" si="13"/>
        <v>283.1</v>
      </c>
    </row>
    <row r="91" spans="1:15" ht="12.75" customHeight="1">
      <c r="A91" s="101" t="s">
        <v>93</v>
      </c>
      <c r="B91" s="117">
        <v>132.77</v>
      </c>
      <c r="C91" s="118">
        <v>282.71</v>
      </c>
      <c r="D91" s="118">
        <v>41.65</v>
      </c>
      <c r="E91" s="67">
        <f t="shared" si="11"/>
        <v>373.83000000000004</v>
      </c>
      <c r="F91" s="68">
        <v>69.27</v>
      </c>
      <c r="G91" s="71">
        <v>833.41</v>
      </c>
      <c r="H91" s="71"/>
      <c r="I91" s="71"/>
      <c r="J91" s="71">
        <v>622.18</v>
      </c>
      <c r="K91" s="67">
        <f t="shared" si="12"/>
        <v>280.5</v>
      </c>
      <c r="L91" s="68">
        <v>137.27</v>
      </c>
      <c r="M91" s="71">
        <v>30.7</v>
      </c>
      <c r="N91" s="71">
        <v>52.12</v>
      </c>
      <c r="O91" s="66">
        <f t="shared" si="13"/>
        <v>115.85</v>
      </c>
    </row>
    <row r="92" spans="1:15" ht="12.75" customHeight="1">
      <c r="A92" s="101" t="s">
        <v>94</v>
      </c>
      <c r="B92" s="117">
        <v>425.87</v>
      </c>
      <c r="C92" s="118">
        <v>2491.43</v>
      </c>
      <c r="D92" s="118">
        <v>523.87</v>
      </c>
      <c r="E92" s="67">
        <f t="shared" si="11"/>
        <v>2393.43</v>
      </c>
      <c r="F92" s="68">
        <v>149.39</v>
      </c>
      <c r="G92" s="71">
        <v>1458.86</v>
      </c>
      <c r="H92" s="71"/>
      <c r="I92" s="71"/>
      <c r="J92" s="71">
        <v>1400.82</v>
      </c>
      <c r="K92" s="67">
        <f t="shared" si="12"/>
        <v>207.43000000000006</v>
      </c>
      <c r="L92" s="68">
        <v>60.24</v>
      </c>
      <c r="M92" s="71">
        <v>9.76</v>
      </c>
      <c r="N92" s="71">
        <v>50</v>
      </c>
      <c r="O92" s="66">
        <f t="shared" si="13"/>
        <v>20</v>
      </c>
    </row>
    <row r="93" spans="1:15" ht="12.75" customHeight="1">
      <c r="A93" s="101" t="s">
        <v>95</v>
      </c>
      <c r="B93" s="124">
        <v>87.18</v>
      </c>
      <c r="C93" s="125">
        <v>262.76</v>
      </c>
      <c r="D93" s="125">
        <v>72.5</v>
      </c>
      <c r="E93" s="67">
        <f t="shared" si="11"/>
        <v>277.44</v>
      </c>
      <c r="F93" s="68">
        <v>572.29</v>
      </c>
      <c r="G93" s="71">
        <v>462.35</v>
      </c>
      <c r="H93" s="71">
        <v>12126.38</v>
      </c>
      <c r="I93" s="71"/>
      <c r="J93" s="71">
        <v>10879.55</v>
      </c>
      <c r="K93" s="67">
        <f t="shared" si="12"/>
        <v>2281.4699999999993</v>
      </c>
      <c r="L93" s="68">
        <v>342.88</v>
      </c>
      <c r="M93" s="71"/>
      <c r="N93" s="71">
        <v>274.13</v>
      </c>
      <c r="O93" s="66">
        <f t="shared" si="13"/>
        <v>68.75</v>
      </c>
    </row>
    <row r="94" spans="1:15" ht="12.75" customHeight="1">
      <c r="A94" s="101" t="s">
        <v>96</v>
      </c>
      <c r="B94" s="117">
        <v>39.36</v>
      </c>
      <c r="C94" s="118">
        <v>208.68</v>
      </c>
      <c r="D94" s="118">
        <v>62.19</v>
      </c>
      <c r="E94" s="67">
        <f t="shared" si="11"/>
        <v>185.85000000000002</v>
      </c>
      <c r="F94" s="78">
        <v>443.86</v>
      </c>
      <c r="G94" s="72">
        <v>719.18</v>
      </c>
      <c r="H94" s="72">
        <v>540</v>
      </c>
      <c r="I94" s="72"/>
      <c r="J94" s="72">
        <v>976.02</v>
      </c>
      <c r="K94" s="67">
        <f t="shared" si="12"/>
        <v>727.02</v>
      </c>
      <c r="L94" s="68">
        <v>167.04</v>
      </c>
      <c r="M94" s="71">
        <v>50</v>
      </c>
      <c r="N94" s="71">
        <v>122.1</v>
      </c>
      <c r="O94" s="66">
        <f t="shared" si="13"/>
        <v>94.94</v>
      </c>
    </row>
    <row r="95" spans="1:15" ht="12.75" customHeight="1">
      <c r="A95" s="101" t="s">
        <v>97</v>
      </c>
      <c r="B95" s="124">
        <v>238.25</v>
      </c>
      <c r="C95" s="125">
        <v>781</v>
      </c>
      <c r="D95" s="125">
        <v>152.12</v>
      </c>
      <c r="E95" s="67">
        <f t="shared" si="11"/>
        <v>867.13</v>
      </c>
      <c r="F95" s="80">
        <v>451.19</v>
      </c>
      <c r="G95" s="71">
        <v>301.51</v>
      </c>
      <c r="H95" s="71"/>
      <c r="I95" s="71"/>
      <c r="J95" s="71">
        <v>180.9</v>
      </c>
      <c r="K95" s="76">
        <f t="shared" si="12"/>
        <v>571.8000000000001</v>
      </c>
      <c r="L95" s="68">
        <v>99.06</v>
      </c>
      <c r="M95" s="71">
        <v>33.83</v>
      </c>
      <c r="N95" s="71">
        <v>65.6</v>
      </c>
      <c r="O95" s="66">
        <f t="shared" si="13"/>
        <v>67.28999999999999</v>
      </c>
    </row>
    <row r="96" spans="1:15" ht="12.75" customHeight="1">
      <c r="A96" s="101" t="s">
        <v>98</v>
      </c>
      <c r="B96" s="117">
        <v>360.98</v>
      </c>
      <c r="C96" s="118">
        <v>991.55</v>
      </c>
      <c r="D96" s="118">
        <v>392.07</v>
      </c>
      <c r="E96" s="67">
        <f t="shared" si="11"/>
        <v>960.46</v>
      </c>
      <c r="F96" s="68">
        <v>4599.25</v>
      </c>
      <c r="G96" s="71">
        <v>396.31</v>
      </c>
      <c r="H96" s="71">
        <v>7500</v>
      </c>
      <c r="I96" s="71"/>
      <c r="J96" s="71">
        <v>12468.94</v>
      </c>
      <c r="K96" s="67">
        <f t="shared" si="12"/>
        <v>26.6200000000008</v>
      </c>
      <c r="L96" s="68">
        <v>28.13</v>
      </c>
      <c r="M96" s="71"/>
      <c r="N96" s="71"/>
      <c r="O96" s="66">
        <f t="shared" si="13"/>
        <v>28.13</v>
      </c>
    </row>
    <row r="97" spans="1:15" ht="12.75" customHeight="1">
      <c r="A97" s="101" t="s">
        <v>99</v>
      </c>
      <c r="B97" s="117">
        <v>273.25</v>
      </c>
      <c r="C97" s="118">
        <v>223.68</v>
      </c>
      <c r="D97" s="118">
        <v>145.99</v>
      </c>
      <c r="E97" s="67">
        <f t="shared" si="11"/>
        <v>350.94</v>
      </c>
      <c r="F97" s="68">
        <v>651.08</v>
      </c>
      <c r="G97" s="71">
        <v>143.73</v>
      </c>
      <c r="H97" s="71">
        <v>5071.36</v>
      </c>
      <c r="I97" s="71"/>
      <c r="J97" s="71">
        <v>5314.26</v>
      </c>
      <c r="K97" s="67">
        <f t="shared" si="12"/>
        <v>551.9099999999999</v>
      </c>
      <c r="L97" s="68">
        <v>55.78</v>
      </c>
      <c r="M97" s="71">
        <v>23.75</v>
      </c>
      <c r="N97" s="71">
        <v>28.2</v>
      </c>
      <c r="O97" s="66">
        <f t="shared" si="13"/>
        <v>51.33</v>
      </c>
    </row>
    <row r="98" spans="1:15" ht="12.75" customHeight="1">
      <c r="A98" s="101" t="s">
        <v>100</v>
      </c>
      <c r="B98" s="117">
        <v>11.56</v>
      </c>
      <c r="C98" s="118">
        <v>136.17</v>
      </c>
      <c r="D98" s="118"/>
      <c r="E98" s="67">
        <f t="shared" si="11"/>
        <v>147.73</v>
      </c>
      <c r="F98" s="68">
        <v>4.48</v>
      </c>
      <c r="G98" s="71">
        <v>1.8</v>
      </c>
      <c r="H98" s="71"/>
      <c r="I98" s="71"/>
      <c r="J98" s="71">
        <v>1.1</v>
      </c>
      <c r="K98" s="67">
        <f t="shared" si="12"/>
        <v>5.18</v>
      </c>
      <c r="L98" s="68">
        <v>3.45</v>
      </c>
      <c r="M98" s="71"/>
      <c r="N98" s="71"/>
      <c r="O98" s="66">
        <f t="shared" si="13"/>
        <v>3.45</v>
      </c>
    </row>
    <row r="99" spans="1:15" ht="12.75" customHeight="1">
      <c r="A99" s="101" t="s">
        <v>101</v>
      </c>
      <c r="B99" s="117">
        <v>47.69</v>
      </c>
      <c r="C99" s="118">
        <v>50.6</v>
      </c>
      <c r="D99" s="118">
        <v>98.29</v>
      </c>
      <c r="E99" s="67">
        <f t="shared" si="11"/>
        <v>0</v>
      </c>
      <c r="F99" s="68">
        <v>2.86</v>
      </c>
      <c r="G99" s="71">
        <v>217.3</v>
      </c>
      <c r="H99" s="71"/>
      <c r="I99" s="71"/>
      <c r="J99" s="71">
        <v>220.1</v>
      </c>
      <c r="K99" s="67">
        <f t="shared" si="12"/>
        <v>0.060000000000030695</v>
      </c>
      <c r="L99" s="68">
        <v>1</v>
      </c>
      <c r="M99" s="71"/>
      <c r="N99" s="71"/>
      <c r="O99" s="66">
        <f t="shared" si="13"/>
        <v>1</v>
      </c>
    </row>
    <row r="100" spans="1:15" ht="12.75" customHeight="1">
      <c r="A100" s="101" t="s">
        <v>102</v>
      </c>
      <c r="B100" s="117">
        <v>33.47</v>
      </c>
      <c r="C100" s="118">
        <v>56.37</v>
      </c>
      <c r="D100" s="118"/>
      <c r="E100" s="67">
        <f t="shared" si="11"/>
        <v>89.84</v>
      </c>
      <c r="F100" s="68"/>
      <c r="G100" s="71"/>
      <c r="H100" s="71"/>
      <c r="I100" s="71"/>
      <c r="J100" s="71"/>
      <c r="K100" s="67">
        <f t="shared" si="12"/>
        <v>0</v>
      </c>
      <c r="L100" s="68"/>
      <c r="M100" s="71"/>
      <c r="N100" s="71"/>
      <c r="O100" s="66">
        <f t="shared" si="13"/>
        <v>0</v>
      </c>
    </row>
    <row r="101" spans="1:15" ht="12.75" customHeight="1">
      <c r="A101" s="101" t="s">
        <v>103</v>
      </c>
      <c r="B101" s="117">
        <v>181.76</v>
      </c>
      <c r="C101" s="118">
        <v>262.38</v>
      </c>
      <c r="D101" s="118">
        <v>77.76</v>
      </c>
      <c r="E101" s="67">
        <f t="shared" si="11"/>
        <v>366.38</v>
      </c>
      <c r="F101" s="68">
        <v>17.02</v>
      </c>
      <c r="G101" s="71">
        <v>27.7</v>
      </c>
      <c r="H101" s="71"/>
      <c r="I101" s="71">
        <v>77.76</v>
      </c>
      <c r="J101" s="71">
        <v>95.96</v>
      </c>
      <c r="K101" s="67">
        <f t="shared" si="12"/>
        <v>26.52000000000001</v>
      </c>
      <c r="L101" s="68">
        <v>24.68</v>
      </c>
      <c r="M101" s="71">
        <v>0.44</v>
      </c>
      <c r="N101" s="71"/>
      <c r="O101" s="66">
        <f t="shared" si="13"/>
        <v>25.12</v>
      </c>
    </row>
    <row r="102" spans="1:15" ht="12.75" customHeight="1">
      <c r="A102" s="101" t="s">
        <v>104</v>
      </c>
      <c r="B102" s="117">
        <v>48.4</v>
      </c>
      <c r="C102" s="118">
        <v>235.33</v>
      </c>
      <c r="D102" s="118">
        <v>74.09</v>
      </c>
      <c r="E102" s="67">
        <f t="shared" si="11"/>
        <v>209.64000000000001</v>
      </c>
      <c r="F102" s="68">
        <v>318.56</v>
      </c>
      <c r="G102" s="71">
        <v>52.01</v>
      </c>
      <c r="H102" s="71">
        <v>5060.83</v>
      </c>
      <c r="I102" s="71"/>
      <c r="J102" s="71">
        <v>5395.11</v>
      </c>
      <c r="K102" s="67">
        <f t="shared" si="12"/>
        <v>36.289999999999964</v>
      </c>
      <c r="L102" s="68">
        <v>30.7</v>
      </c>
      <c r="M102" s="71">
        <v>4.9</v>
      </c>
      <c r="N102" s="71">
        <v>5</v>
      </c>
      <c r="O102" s="66">
        <f t="shared" si="13"/>
        <v>30.6</v>
      </c>
    </row>
    <row r="103" spans="1:15" ht="12.75" customHeight="1">
      <c r="A103" s="101" t="s">
        <v>105</v>
      </c>
      <c r="B103" s="126">
        <v>5.7</v>
      </c>
      <c r="C103" s="127">
        <v>428.15</v>
      </c>
      <c r="D103" s="127">
        <v>215.32</v>
      </c>
      <c r="E103" s="67">
        <f t="shared" si="11"/>
        <v>218.52999999999997</v>
      </c>
      <c r="F103" s="68">
        <v>10.53</v>
      </c>
      <c r="G103" s="71">
        <v>188.85</v>
      </c>
      <c r="H103" s="71"/>
      <c r="I103" s="71"/>
      <c r="J103" s="71">
        <v>197.55</v>
      </c>
      <c r="K103" s="67">
        <f t="shared" si="12"/>
        <v>1.829999999999984</v>
      </c>
      <c r="L103" s="68"/>
      <c r="M103" s="71">
        <v>50</v>
      </c>
      <c r="N103" s="71">
        <v>50</v>
      </c>
      <c r="O103" s="66">
        <f t="shared" si="13"/>
        <v>0</v>
      </c>
    </row>
    <row r="104" spans="1:15" ht="12.75" customHeight="1">
      <c r="A104" s="101" t="s">
        <v>106</v>
      </c>
      <c r="B104" s="126">
        <v>52.34</v>
      </c>
      <c r="C104" s="127">
        <v>1366.33</v>
      </c>
      <c r="D104" s="127">
        <v>9.92</v>
      </c>
      <c r="E104" s="67">
        <f t="shared" si="11"/>
        <v>1408.7499999999998</v>
      </c>
      <c r="F104" s="68">
        <v>3.56</v>
      </c>
      <c r="G104" s="71">
        <v>278.34</v>
      </c>
      <c r="H104" s="71"/>
      <c r="I104" s="71"/>
      <c r="J104" s="71">
        <v>281.7</v>
      </c>
      <c r="K104" s="67">
        <f t="shared" si="12"/>
        <v>0.19999999999998863</v>
      </c>
      <c r="L104" s="68">
        <v>17.88</v>
      </c>
      <c r="M104" s="71">
        <v>16.12</v>
      </c>
      <c r="N104" s="71">
        <v>4.64</v>
      </c>
      <c r="O104" s="66">
        <f t="shared" si="13"/>
        <v>29.36</v>
      </c>
    </row>
    <row r="105" spans="1:15" ht="12.75" customHeight="1">
      <c r="A105" s="101" t="s">
        <v>107</v>
      </c>
      <c r="B105" s="117">
        <v>178.65</v>
      </c>
      <c r="C105" s="118">
        <v>502.41</v>
      </c>
      <c r="D105" s="118">
        <v>220.68</v>
      </c>
      <c r="E105" s="67">
        <f t="shared" si="11"/>
        <v>460.38000000000005</v>
      </c>
      <c r="F105" s="68">
        <v>23.5</v>
      </c>
      <c r="G105" s="71">
        <v>118.99</v>
      </c>
      <c r="H105" s="71"/>
      <c r="I105" s="71"/>
      <c r="J105" s="71">
        <v>141.3</v>
      </c>
      <c r="K105" s="67">
        <f t="shared" si="12"/>
        <v>1.1899999999999977</v>
      </c>
      <c r="L105" s="68">
        <v>51.66</v>
      </c>
      <c r="M105" s="71">
        <v>23.91</v>
      </c>
      <c r="N105" s="71">
        <v>15.02</v>
      </c>
      <c r="O105" s="66">
        <f t="shared" si="13"/>
        <v>60.55</v>
      </c>
    </row>
    <row r="106" spans="1:15" ht="12.75" customHeight="1">
      <c r="A106" s="101" t="s">
        <v>108</v>
      </c>
      <c r="B106" s="117">
        <v>395.52</v>
      </c>
      <c r="C106" s="118">
        <v>572.44</v>
      </c>
      <c r="D106" s="118">
        <v>342.52</v>
      </c>
      <c r="E106" s="67">
        <f t="shared" si="11"/>
        <v>625.44</v>
      </c>
      <c r="F106" s="68">
        <v>426.54</v>
      </c>
      <c r="G106" s="71">
        <v>1370.65</v>
      </c>
      <c r="H106" s="71">
        <v>1105.97</v>
      </c>
      <c r="I106" s="71"/>
      <c r="J106" s="71">
        <v>2116.04</v>
      </c>
      <c r="K106" s="67">
        <f t="shared" si="12"/>
        <v>787.1199999999999</v>
      </c>
      <c r="L106" s="68">
        <v>21.29</v>
      </c>
      <c r="M106" s="71">
        <v>193.12</v>
      </c>
      <c r="N106" s="71">
        <v>37</v>
      </c>
      <c r="O106" s="66">
        <f t="shared" si="13"/>
        <v>177.41</v>
      </c>
    </row>
    <row r="107" spans="1:15" ht="12.75" customHeight="1">
      <c r="A107" s="101" t="s">
        <v>109</v>
      </c>
      <c r="B107" s="124">
        <v>830.68</v>
      </c>
      <c r="C107" s="125">
        <v>895.78</v>
      </c>
      <c r="D107" s="125">
        <v>359.86</v>
      </c>
      <c r="E107" s="67">
        <f t="shared" si="11"/>
        <v>1366.6</v>
      </c>
      <c r="F107" s="68">
        <v>764.2</v>
      </c>
      <c r="G107" s="71">
        <v>1377.93</v>
      </c>
      <c r="H107" s="71">
        <v>2936.62</v>
      </c>
      <c r="I107" s="71">
        <v>242.23</v>
      </c>
      <c r="J107" s="71">
        <v>5272.23</v>
      </c>
      <c r="K107" s="67">
        <f t="shared" si="12"/>
        <v>48.75</v>
      </c>
      <c r="L107" s="68">
        <v>300</v>
      </c>
      <c r="M107" s="71"/>
      <c r="N107" s="71"/>
      <c r="O107" s="66">
        <f t="shared" si="13"/>
        <v>300</v>
      </c>
    </row>
    <row r="108" spans="1:15" ht="12.75" customHeight="1">
      <c r="A108" s="101" t="s">
        <v>110</v>
      </c>
      <c r="B108" s="117">
        <v>161.48</v>
      </c>
      <c r="C108" s="118">
        <v>375.83</v>
      </c>
      <c r="D108" s="118">
        <v>117.6</v>
      </c>
      <c r="E108" s="67">
        <f t="shared" si="11"/>
        <v>419.7099999999999</v>
      </c>
      <c r="F108" s="68">
        <v>1090.54</v>
      </c>
      <c r="G108" s="71">
        <v>1471.93</v>
      </c>
      <c r="H108" s="71"/>
      <c r="I108" s="71"/>
      <c r="J108" s="72">
        <v>1529.85</v>
      </c>
      <c r="K108" s="67">
        <f t="shared" si="12"/>
        <v>1032.6200000000003</v>
      </c>
      <c r="L108" s="68">
        <v>65.74</v>
      </c>
      <c r="M108" s="71"/>
      <c r="N108" s="71"/>
      <c r="O108" s="66">
        <f t="shared" si="13"/>
        <v>65.74</v>
      </c>
    </row>
    <row r="109" spans="1:15" ht="12.75" customHeight="1">
      <c r="A109" s="101" t="s">
        <v>111</v>
      </c>
      <c r="B109" s="117">
        <v>712.13</v>
      </c>
      <c r="C109" s="118">
        <v>490.44</v>
      </c>
      <c r="D109" s="118">
        <v>300.82</v>
      </c>
      <c r="E109" s="67">
        <f t="shared" si="11"/>
        <v>901.75</v>
      </c>
      <c r="F109" s="68">
        <v>272.38</v>
      </c>
      <c r="G109" s="71">
        <v>433.18</v>
      </c>
      <c r="H109" s="71"/>
      <c r="I109" s="71"/>
      <c r="J109" s="71">
        <v>394.9</v>
      </c>
      <c r="K109" s="67">
        <f t="shared" si="12"/>
        <v>310.65999999999997</v>
      </c>
      <c r="L109" s="68">
        <v>80.37</v>
      </c>
      <c r="M109" s="71"/>
      <c r="N109" s="71"/>
      <c r="O109" s="66">
        <f t="shared" si="13"/>
        <v>80.37</v>
      </c>
    </row>
    <row r="110" spans="1:15" ht="12.75" customHeight="1">
      <c r="A110" s="101" t="s">
        <v>112</v>
      </c>
      <c r="B110" s="117">
        <v>445.04</v>
      </c>
      <c r="C110" s="118">
        <v>158.72</v>
      </c>
      <c r="D110" s="118">
        <v>22.74</v>
      </c>
      <c r="E110" s="67">
        <f t="shared" si="11"/>
        <v>581.02</v>
      </c>
      <c r="F110" s="68">
        <v>1014.3</v>
      </c>
      <c r="G110" s="71">
        <v>575.15</v>
      </c>
      <c r="H110" s="71"/>
      <c r="I110" s="71"/>
      <c r="J110" s="71">
        <v>506.41</v>
      </c>
      <c r="K110" s="67">
        <f t="shared" si="12"/>
        <v>1083.0399999999997</v>
      </c>
      <c r="L110" s="68">
        <v>492</v>
      </c>
      <c r="M110" s="71">
        <v>6.56</v>
      </c>
      <c r="N110" s="71"/>
      <c r="O110" s="66">
        <f t="shared" si="13"/>
        <v>498.56</v>
      </c>
    </row>
    <row r="111" spans="1:15" ht="12.75" customHeight="1">
      <c r="A111" s="101" t="s">
        <v>113</v>
      </c>
      <c r="B111" s="117">
        <v>219.27</v>
      </c>
      <c r="C111" s="118">
        <v>683.76</v>
      </c>
      <c r="D111" s="118">
        <v>119.87</v>
      </c>
      <c r="E111" s="67">
        <f t="shared" si="11"/>
        <v>783.16</v>
      </c>
      <c r="F111" s="68">
        <v>945.44</v>
      </c>
      <c r="G111" s="71">
        <v>519.72</v>
      </c>
      <c r="H111" s="71"/>
      <c r="I111" s="71">
        <v>100</v>
      </c>
      <c r="J111" s="71">
        <v>1409.78</v>
      </c>
      <c r="K111" s="67">
        <f t="shared" si="12"/>
        <v>155.3800000000001</v>
      </c>
      <c r="L111" s="68">
        <v>0.08</v>
      </c>
      <c r="M111" s="71">
        <v>33.77</v>
      </c>
      <c r="N111" s="71"/>
      <c r="O111" s="66">
        <f t="shared" si="13"/>
        <v>33.85</v>
      </c>
    </row>
    <row r="112" spans="1:15" ht="12.75" customHeight="1">
      <c r="A112" s="101" t="s">
        <v>114</v>
      </c>
      <c r="B112" s="117">
        <v>167.46</v>
      </c>
      <c r="C112" s="118">
        <v>1145.85</v>
      </c>
      <c r="D112" s="118"/>
      <c r="E112" s="67">
        <f t="shared" si="11"/>
        <v>1313.31</v>
      </c>
      <c r="F112" s="68">
        <v>142.85</v>
      </c>
      <c r="G112" s="71">
        <v>203.1</v>
      </c>
      <c r="H112" s="71"/>
      <c r="I112" s="71"/>
      <c r="J112" s="71">
        <v>201.95</v>
      </c>
      <c r="K112" s="67">
        <f t="shared" si="12"/>
        <v>144</v>
      </c>
      <c r="L112" s="68">
        <v>233.27</v>
      </c>
      <c r="M112" s="71"/>
      <c r="N112" s="71">
        <v>162.03</v>
      </c>
      <c r="O112" s="66">
        <f t="shared" si="13"/>
        <v>71.24000000000001</v>
      </c>
    </row>
    <row r="113" spans="1:15" ht="12.75" customHeight="1">
      <c r="A113" s="101" t="s">
        <v>115</v>
      </c>
      <c r="B113" s="117">
        <v>112.32</v>
      </c>
      <c r="C113" s="118">
        <v>1302.36</v>
      </c>
      <c r="D113" s="118">
        <v>50.93</v>
      </c>
      <c r="E113" s="67">
        <f t="shared" si="11"/>
        <v>1363.7499999999998</v>
      </c>
      <c r="F113" s="68">
        <v>499.1</v>
      </c>
      <c r="G113" s="71">
        <v>868.35</v>
      </c>
      <c r="H113" s="71"/>
      <c r="I113" s="81"/>
      <c r="J113" s="71">
        <v>1187.74</v>
      </c>
      <c r="K113" s="67">
        <f t="shared" si="12"/>
        <v>179.71000000000004</v>
      </c>
      <c r="L113" s="68">
        <v>144.4</v>
      </c>
      <c r="M113" s="71">
        <v>33.3</v>
      </c>
      <c r="N113" s="71"/>
      <c r="O113" s="66">
        <f t="shared" si="13"/>
        <v>177.7</v>
      </c>
    </row>
    <row r="114" spans="1:15" ht="12.75" customHeight="1">
      <c r="A114" s="101" t="s">
        <v>116</v>
      </c>
      <c r="B114" s="117"/>
      <c r="C114" s="118">
        <v>2625.32</v>
      </c>
      <c r="D114" s="118">
        <v>80.12</v>
      </c>
      <c r="E114" s="67">
        <f t="shared" si="11"/>
        <v>2545.2000000000003</v>
      </c>
      <c r="F114" s="68">
        <v>458.52</v>
      </c>
      <c r="G114" s="71">
        <v>1639.5</v>
      </c>
      <c r="H114" s="71">
        <v>5922.76</v>
      </c>
      <c r="I114" s="71">
        <v>64.92</v>
      </c>
      <c r="J114" s="71">
        <v>7501.73</v>
      </c>
      <c r="K114" s="67">
        <f t="shared" si="12"/>
        <v>583.9700000000012</v>
      </c>
      <c r="L114" s="68">
        <v>8.82</v>
      </c>
      <c r="M114" s="71">
        <v>0.81</v>
      </c>
      <c r="N114" s="71"/>
      <c r="O114" s="66">
        <f t="shared" si="13"/>
        <v>9.63</v>
      </c>
    </row>
    <row r="115" spans="1:15" ht="12.75" customHeight="1">
      <c r="A115" s="101" t="s">
        <v>117</v>
      </c>
      <c r="B115" s="117">
        <v>459.9</v>
      </c>
      <c r="C115" s="118">
        <v>32.03</v>
      </c>
      <c r="D115" s="118">
        <v>114.08</v>
      </c>
      <c r="E115" s="67">
        <f t="shared" si="11"/>
        <v>377.84999999999997</v>
      </c>
      <c r="F115" s="68">
        <v>43.09</v>
      </c>
      <c r="G115" s="71">
        <v>155.95</v>
      </c>
      <c r="H115" s="71"/>
      <c r="I115" s="71">
        <v>42.98</v>
      </c>
      <c r="J115" s="71">
        <v>242.02</v>
      </c>
      <c r="K115" s="67">
        <f t="shared" si="12"/>
        <v>-2.842170943040401E-14</v>
      </c>
      <c r="L115" s="68">
        <v>14.92</v>
      </c>
      <c r="M115" s="71"/>
      <c r="N115" s="71"/>
      <c r="O115" s="66">
        <f t="shared" si="13"/>
        <v>14.92</v>
      </c>
    </row>
    <row r="116" spans="1:15" ht="12.75" customHeight="1">
      <c r="A116" s="101" t="s">
        <v>118</v>
      </c>
      <c r="B116" s="117">
        <v>10.06</v>
      </c>
      <c r="C116" s="118">
        <v>424.31</v>
      </c>
      <c r="D116" s="118">
        <v>351.17</v>
      </c>
      <c r="E116" s="67">
        <f t="shared" si="11"/>
        <v>83.19999999999999</v>
      </c>
      <c r="F116" s="68"/>
      <c r="G116" s="71"/>
      <c r="H116" s="71"/>
      <c r="I116" s="71"/>
      <c r="J116" s="71"/>
      <c r="K116" s="67">
        <f t="shared" si="12"/>
        <v>0</v>
      </c>
      <c r="L116" s="68">
        <v>1.2</v>
      </c>
      <c r="M116" s="71"/>
      <c r="N116" s="71"/>
      <c r="O116" s="66">
        <f t="shared" si="13"/>
        <v>1.2</v>
      </c>
    </row>
    <row r="117" spans="1:15" ht="12.75" customHeight="1">
      <c r="A117" s="101" t="s">
        <v>119</v>
      </c>
      <c r="B117" s="117">
        <v>267.52</v>
      </c>
      <c r="C117" s="118">
        <v>196.19</v>
      </c>
      <c r="D117" s="118">
        <v>248.24</v>
      </c>
      <c r="E117" s="67">
        <f t="shared" si="11"/>
        <v>215.46999999999997</v>
      </c>
      <c r="F117" s="68"/>
      <c r="G117" s="71">
        <v>3.84</v>
      </c>
      <c r="H117" s="71"/>
      <c r="I117" s="71"/>
      <c r="J117" s="71">
        <v>2.3</v>
      </c>
      <c r="K117" s="67">
        <f t="shared" si="12"/>
        <v>1.54</v>
      </c>
      <c r="L117" s="68">
        <v>29.25</v>
      </c>
      <c r="M117" s="71"/>
      <c r="N117" s="71"/>
      <c r="O117" s="66">
        <f t="shared" si="13"/>
        <v>29.25</v>
      </c>
    </row>
    <row r="118" spans="1:15" ht="12.75" customHeight="1">
      <c r="A118" s="101" t="s">
        <v>120</v>
      </c>
      <c r="B118" s="117">
        <v>110.46</v>
      </c>
      <c r="C118" s="118">
        <v>1096.78</v>
      </c>
      <c r="D118" s="118">
        <v>20</v>
      </c>
      <c r="E118" s="67">
        <f t="shared" si="11"/>
        <v>1187.24</v>
      </c>
      <c r="F118" s="68">
        <v>37.33</v>
      </c>
      <c r="G118" s="71">
        <v>533.43</v>
      </c>
      <c r="H118" s="71"/>
      <c r="I118" s="71"/>
      <c r="J118" s="71">
        <v>537.01</v>
      </c>
      <c r="K118" s="67">
        <f t="shared" si="12"/>
        <v>33.75</v>
      </c>
      <c r="L118" s="68"/>
      <c r="M118" s="71"/>
      <c r="N118" s="71"/>
      <c r="O118" s="66">
        <f t="shared" si="13"/>
        <v>0</v>
      </c>
    </row>
    <row r="119" spans="1:15" ht="12.75" customHeight="1">
      <c r="A119" s="101" t="s">
        <v>121</v>
      </c>
      <c r="B119" s="117">
        <v>50.08</v>
      </c>
      <c r="C119" s="118">
        <v>539.39</v>
      </c>
      <c r="D119" s="118">
        <v>159.11</v>
      </c>
      <c r="E119" s="67">
        <f t="shared" si="11"/>
        <v>430.36</v>
      </c>
      <c r="F119" s="68">
        <v>330</v>
      </c>
      <c r="G119" s="71">
        <v>540.47</v>
      </c>
      <c r="H119" s="71">
        <v>355.12</v>
      </c>
      <c r="I119" s="71">
        <v>113.34</v>
      </c>
      <c r="J119" s="71">
        <v>1009.32</v>
      </c>
      <c r="K119" s="67">
        <f t="shared" si="12"/>
        <v>329.61</v>
      </c>
      <c r="L119" s="68">
        <v>0.2</v>
      </c>
      <c r="M119" s="71"/>
      <c r="N119" s="71"/>
      <c r="O119" s="66">
        <f t="shared" si="13"/>
        <v>0.2</v>
      </c>
    </row>
    <row r="120" spans="1:15" ht="12.75" customHeight="1">
      <c r="A120" s="101" t="s">
        <v>122</v>
      </c>
      <c r="B120" s="117">
        <v>83.44</v>
      </c>
      <c r="C120" s="118">
        <v>354.62</v>
      </c>
      <c r="D120" s="118">
        <v>153.32</v>
      </c>
      <c r="E120" s="67">
        <f t="shared" si="11"/>
        <v>284.74</v>
      </c>
      <c r="F120" s="68">
        <v>174.13</v>
      </c>
      <c r="G120" s="71">
        <v>436.37</v>
      </c>
      <c r="H120" s="71"/>
      <c r="I120" s="71">
        <v>151.92</v>
      </c>
      <c r="J120" s="71">
        <v>496.31</v>
      </c>
      <c r="K120" s="67">
        <f t="shared" si="12"/>
        <v>266.10999999999996</v>
      </c>
      <c r="L120" s="68"/>
      <c r="M120" s="71">
        <v>4</v>
      </c>
      <c r="N120" s="71">
        <v>4</v>
      </c>
      <c r="O120" s="66">
        <f t="shared" si="13"/>
        <v>0</v>
      </c>
    </row>
    <row r="121" spans="1:15" ht="12.75" customHeight="1">
      <c r="A121" s="101" t="s">
        <v>123</v>
      </c>
      <c r="B121" s="117">
        <v>168.54</v>
      </c>
      <c r="C121" s="118">
        <v>2637.39</v>
      </c>
      <c r="D121" s="118">
        <v>116.37</v>
      </c>
      <c r="E121" s="67">
        <f t="shared" si="11"/>
        <v>2689.56</v>
      </c>
      <c r="F121" s="68">
        <v>773.52</v>
      </c>
      <c r="G121" s="71">
        <v>3699.25</v>
      </c>
      <c r="H121" s="71">
        <v>5610.81</v>
      </c>
      <c r="I121" s="71"/>
      <c r="J121" s="71">
        <v>7222.08</v>
      </c>
      <c r="K121" s="67">
        <f t="shared" si="12"/>
        <v>2861.500000000002</v>
      </c>
      <c r="L121" s="68">
        <v>51.94</v>
      </c>
      <c r="M121" s="71">
        <v>416</v>
      </c>
      <c r="N121" s="71">
        <v>345.69</v>
      </c>
      <c r="O121" s="66">
        <f t="shared" si="13"/>
        <v>122.25</v>
      </c>
    </row>
    <row r="122" spans="1:15" ht="12.75" customHeight="1">
      <c r="A122" s="101" t="s">
        <v>124</v>
      </c>
      <c r="B122" s="117">
        <v>343.42</v>
      </c>
      <c r="C122" s="118">
        <v>236.41</v>
      </c>
      <c r="D122" s="118">
        <v>309.96</v>
      </c>
      <c r="E122" s="67">
        <f t="shared" si="11"/>
        <v>269.87000000000006</v>
      </c>
      <c r="F122" s="68">
        <v>53.21</v>
      </c>
      <c r="G122" s="71">
        <v>465.5</v>
      </c>
      <c r="H122" s="71"/>
      <c r="I122" s="71"/>
      <c r="J122" s="71">
        <v>445.32</v>
      </c>
      <c r="K122" s="67">
        <f t="shared" si="12"/>
        <v>73.39000000000004</v>
      </c>
      <c r="L122" s="68">
        <v>8.63</v>
      </c>
      <c r="M122" s="71">
        <v>3</v>
      </c>
      <c r="N122" s="71"/>
      <c r="O122" s="66">
        <f t="shared" si="13"/>
        <v>11.63</v>
      </c>
    </row>
    <row r="123" spans="1:15" ht="12.75" customHeight="1">
      <c r="A123" s="101" t="s">
        <v>125</v>
      </c>
      <c r="B123" s="117">
        <v>637.91</v>
      </c>
      <c r="C123" s="118">
        <v>1802.34</v>
      </c>
      <c r="D123" s="118">
        <v>666.89</v>
      </c>
      <c r="E123" s="67">
        <f t="shared" si="11"/>
        <v>1773.3600000000001</v>
      </c>
      <c r="F123" s="68">
        <v>17.62</v>
      </c>
      <c r="G123" s="71">
        <v>65.46</v>
      </c>
      <c r="H123" s="71"/>
      <c r="I123" s="71"/>
      <c r="J123" s="71">
        <v>29.5</v>
      </c>
      <c r="K123" s="67">
        <f t="shared" si="12"/>
        <v>53.58</v>
      </c>
      <c r="L123" s="68">
        <v>4</v>
      </c>
      <c r="M123" s="71">
        <v>6.7</v>
      </c>
      <c r="N123" s="71"/>
      <c r="O123" s="66">
        <f t="shared" si="13"/>
        <v>10.7</v>
      </c>
    </row>
    <row r="124" spans="1:15" ht="12.75" customHeight="1">
      <c r="A124" s="105" t="s">
        <v>126</v>
      </c>
      <c r="B124" s="117">
        <v>219.83</v>
      </c>
      <c r="C124" s="118">
        <v>326.77</v>
      </c>
      <c r="D124" s="118">
        <v>203.64</v>
      </c>
      <c r="E124" s="67">
        <f t="shared" si="11"/>
        <v>342.96000000000004</v>
      </c>
      <c r="F124" s="68">
        <v>759.9</v>
      </c>
      <c r="G124" s="71">
        <v>850.8</v>
      </c>
      <c r="H124" s="71">
        <v>500.05</v>
      </c>
      <c r="I124" s="71">
        <v>200</v>
      </c>
      <c r="J124" s="71">
        <v>1384.2</v>
      </c>
      <c r="K124" s="67">
        <f t="shared" si="12"/>
        <v>926.55</v>
      </c>
      <c r="L124" s="68">
        <v>282.57</v>
      </c>
      <c r="M124" s="71">
        <v>5.41</v>
      </c>
      <c r="N124" s="71"/>
      <c r="O124" s="66">
        <f t="shared" si="13"/>
        <v>287.98</v>
      </c>
    </row>
    <row r="125" spans="1:15" ht="12.75" customHeight="1">
      <c r="A125" s="101" t="s">
        <v>127</v>
      </c>
      <c r="B125" s="117">
        <v>229.2</v>
      </c>
      <c r="C125" s="118">
        <v>619.32</v>
      </c>
      <c r="D125" s="118">
        <v>564.22</v>
      </c>
      <c r="E125" s="67">
        <f t="shared" si="11"/>
        <v>284.29999999999995</v>
      </c>
      <c r="F125" s="68">
        <v>189.33</v>
      </c>
      <c r="G125" s="71">
        <v>104.66</v>
      </c>
      <c r="H125" s="71"/>
      <c r="I125" s="71"/>
      <c r="J125" s="71">
        <v>62.8</v>
      </c>
      <c r="K125" s="67">
        <f t="shared" si="12"/>
        <v>231.19</v>
      </c>
      <c r="L125" s="68">
        <v>153.33</v>
      </c>
      <c r="M125" s="71"/>
      <c r="N125" s="71">
        <v>5</v>
      </c>
      <c r="O125" s="66">
        <f t="shared" si="13"/>
        <v>148.33</v>
      </c>
    </row>
    <row r="126" spans="1:15" ht="12.75" customHeight="1">
      <c r="A126" s="101" t="s">
        <v>128</v>
      </c>
      <c r="B126" s="117">
        <v>208.88</v>
      </c>
      <c r="C126" s="118">
        <v>619.72</v>
      </c>
      <c r="D126" s="118">
        <v>677.66</v>
      </c>
      <c r="E126" s="67">
        <f aca="true" t="shared" si="14" ref="E126:E151">B126+C126-D126</f>
        <v>150.94000000000005</v>
      </c>
      <c r="F126" s="68">
        <v>537.42</v>
      </c>
      <c r="G126" s="71">
        <v>141.01</v>
      </c>
      <c r="H126" s="71">
        <v>8389.67</v>
      </c>
      <c r="I126" s="71"/>
      <c r="J126" s="71">
        <v>7953.54</v>
      </c>
      <c r="K126" s="67">
        <f aca="true" t="shared" si="15" ref="K126:K151">SUM(F126+G126+H126+I126-J126)</f>
        <v>1114.5600000000004</v>
      </c>
      <c r="L126" s="68"/>
      <c r="M126" s="71"/>
      <c r="N126" s="71"/>
      <c r="O126" s="66">
        <f aca="true" t="shared" si="16" ref="O126:O151">SUM(L126+M126-N126)</f>
        <v>0</v>
      </c>
    </row>
    <row r="127" spans="1:15" ht="12.75" customHeight="1">
      <c r="A127" s="101" t="s">
        <v>129</v>
      </c>
      <c r="B127" s="117"/>
      <c r="C127" s="118">
        <v>128.66</v>
      </c>
      <c r="D127" s="118">
        <v>1.87</v>
      </c>
      <c r="E127" s="67">
        <f t="shared" si="14"/>
        <v>126.78999999999999</v>
      </c>
      <c r="F127" s="68">
        <v>43.67</v>
      </c>
      <c r="G127" s="71">
        <v>46.43</v>
      </c>
      <c r="H127" s="71"/>
      <c r="I127" s="71"/>
      <c r="J127" s="71">
        <v>46.93</v>
      </c>
      <c r="K127" s="67">
        <f t="shared" si="15"/>
        <v>43.169999999999995</v>
      </c>
      <c r="L127" s="68">
        <v>1</v>
      </c>
      <c r="M127" s="71">
        <v>0.2</v>
      </c>
      <c r="N127" s="71"/>
      <c r="O127" s="66">
        <f t="shared" si="16"/>
        <v>1.2</v>
      </c>
    </row>
    <row r="128" spans="1:15" ht="12.75" customHeight="1">
      <c r="A128" s="101" t="s">
        <v>130</v>
      </c>
      <c r="B128" s="117"/>
      <c r="C128" s="118"/>
      <c r="D128" s="118"/>
      <c r="E128" s="67">
        <f t="shared" si="14"/>
        <v>0</v>
      </c>
      <c r="F128" s="68">
        <v>41.59</v>
      </c>
      <c r="G128" s="72">
        <v>30.8</v>
      </c>
      <c r="H128" s="71"/>
      <c r="I128" s="71"/>
      <c r="J128" s="72">
        <v>18.5</v>
      </c>
      <c r="K128" s="67">
        <f t="shared" si="15"/>
        <v>53.89</v>
      </c>
      <c r="L128" s="68"/>
      <c r="M128" s="71"/>
      <c r="N128" s="71"/>
      <c r="O128" s="66">
        <f t="shared" si="16"/>
        <v>0</v>
      </c>
    </row>
    <row r="129" spans="1:15" ht="12.75" customHeight="1">
      <c r="A129" s="101" t="s">
        <v>131</v>
      </c>
      <c r="B129" s="117">
        <v>225.88</v>
      </c>
      <c r="C129" s="118">
        <v>37.49</v>
      </c>
      <c r="D129" s="118">
        <v>55.95</v>
      </c>
      <c r="E129" s="67">
        <f t="shared" si="14"/>
        <v>207.42000000000002</v>
      </c>
      <c r="F129" s="68">
        <v>88.89</v>
      </c>
      <c r="G129" s="71">
        <v>93.69</v>
      </c>
      <c r="H129" s="71"/>
      <c r="I129" s="71"/>
      <c r="J129" s="71">
        <v>64</v>
      </c>
      <c r="K129" s="67">
        <f t="shared" si="15"/>
        <v>118.57999999999998</v>
      </c>
      <c r="L129" s="68">
        <v>65.5</v>
      </c>
      <c r="M129" s="71"/>
      <c r="N129" s="71">
        <v>54.2</v>
      </c>
      <c r="O129" s="66">
        <f t="shared" si="16"/>
        <v>11.299999999999997</v>
      </c>
    </row>
    <row r="130" spans="1:15" ht="12.75" customHeight="1">
      <c r="A130" s="101" t="s">
        <v>132</v>
      </c>
      <c r="B130" s="117">
        <v>54.68</v>
      </c>
      <c r="C130" s="118">
        <v>711.7</v>
      </c>
      <c r="D130" s="118">
        <v>43.96</v>
      </c>
      <c r="E130" s="67">
        <f t="shared" si="14"/>
        <v>722.42</v>
      </c>
      <c r="F130" s="68">
        <v>67.06</v>
      </c>
      <c r="G130" s="71">
        <v>12.45</v>
      </c>
      <c r="H130" s="71"/>
      <c r="I130" s="71"/>
      <c r="J130" s="71">
        <v>7.4</v>
      </c>
      <c r="K130" s="67">
        <f t="shared" si="15"/>
        <v>72.11</v>
      </c>
      <c r="L130" s="68"/>
      <c r="M130" s="71">
        <v>16.3</v>
      </c>
      <c r="N130" s="71">
        <v>16.3</v>
      </c>
      <c r="O130" s="66">
        <f t="shared" si="16"/>
        <v>0</v>
      </c>
    </row>
    <row r="131" spans="1:15" ht="12.75" customHeight="1">
      <c r="A131" s="101" t="s">
        <v>133</v>
      </c>
      <c r="B131" s="117">
        <v>342.51</v>
      </c>
      <c r="C131" s="118">
        <v>1229.19</v>
      </c>
      <c r="D131" s="118">
        <v>293.77</v>
      </c>
      <c r="E131" s="67">
        <f t="shared" si="14"/>
        <v>1277.93</v>
      </c>
      <c r="F131" s="68">
        <v>676.33</v>
      </c>
      <c r="G131" s="71">
        <v>1003.53</v>
      </c>
      <c r="H131" s="71">
        <v>8062.93</v>
      </c>
      <c r="I131" s="71"/>
      <c r="J131" s="71">
        <v>3854.9</v>
      </c>
      <c r="K131" s="67">
        <f t="shared" si="15"/>
        <v>5887.890000000001</v>
      </c>
      <c r="L131" s="68">
        <v>44.8</v>
      </c>
      <c r="M131" s="71">
        <v>5.2</v>
      </c>
      <c r="N131" s="71"/>
      <c r="O131" s="66">
        <f t="shared" si="16"/>
        <v>50</v>
      </c>
    </row>
    <row r="132" spans="1:15" ht="12.75" customHeight="1">
      <c r="A132" s="101" t="s">
        <v>134</v>
      </c>
      <c r="B132" s="117"/>
      <c r="C132" s="118"/>
      <c r="D132" s="118"/>
      <c r="E132" s="67">
        <f t="shared" si="14"/>
        <v>0</v>
      </c>
      <c r="F132" s="68">
        <v>592.65</v>
      </c>
      <c r="G132" s="71">
        <v>607.18</v>
      </c>
      <c r="H132" s="71"/>
      <c r="I132" s="71"/>
      <c r="J132" s="71">
        <v>740.09</v>
      </c>
      <c r="K132" s="67">
        <f t="shared" si="15"/>
        <v>459.7399999999999</v>
      </c>
      <c r="L132" s="68">
        <v>12.17</v>
      </c>
      <c r="M132" s="71"/>
      <c r="N132" s="71"/>
      <c r="O132" s="66">
        <f t="shared" si="16"/>
        <v>12.17</v>
      </c>
    </row>
    <row r="133" spans="1:15" ht="12.75" customHeight="1">
      <c r="A133" s="101" t="s">
        <v>135</v>
      </c>
      <c r="B133" s="117"/>
      <c r="C133" s="118">
        <v>567.11</v>
      </c>
      <c r="D133" s="118"/>
      <c r="E133" s="67">
        <f t="shared" si="14"/>
        <v>567.11</v>
      </c>
      <c r="F133" s="68">
        <v>126.61</v>
      </c>
      <c r="G133" s="71">
        <v>50.2</v>
      </c>
      <c r="H133" s="71"/>
      <c r="I133" s="71"/>
      <c r="J133" s="71">
        <v>89.5</v>
      </c>
      <c r="K133" s="67">
        <f t="shared" si="15"/>
        <v>87.31</v>
      </c>
      <c r="L133" s="68"/>
      <c r="M133" s="71"/>
      <c r="N133" s="71"/>
      <c r="O133" s="66">
        <f t="shared" si="16"/>
        <v>0</v>
      </c>
    </row>
    <row r="134" spans="1:15" ht="12.75" customHeight="1">
      <c r="A134" s="101" t="s">
        <v>136</v>
      </c>
      <c r="B134" s="117">
        <v>557.97</v>
      </c>
      <c r="C134" s="118">
        <v>288.53</v>
      </c>
      <c r="D134" s="118">
        <v>567.23</v>
      </c>
      <c r="E134" s="67">
        <f t="shared" si="14"/>
        <v>279.27</v>
      </c>
      <c r="F134" s="68">
        <v>175.85</v>
      </c>
      <c r="G134" s="71">
        <v>256.68</v>
      </c>
      <c r="H134" s="71">
        <v>5080</v>
      </c>
      <c r="I134" s="71"/>
      <c r="J134" s="71">
        <v>5341.54</v>
      </c>
      <c r="K134" s="67">
        <f t="shared" si="15"/>
        <v>170.98999999999978</v>
      </c>
      <c r="L134" s="68">
        <v>53.76</v>
      </c>
      <c r="M134" s="71">
        <v>6</v>
      </c>
      <c r="N134" s="71"/>
      <c r="O134" s="66">
        <f t="shared" si="16"/>
        <v>59.76</v>
      </c>
    </row>
    <row r="135" spans="1:15" ht="12.75" customHeight="1">
      <c r="A135" s="101" t="s">
        <v>137</v>
      </c>
      <c r="B135" s="117">
        <v>40.85</v>
      </c>
      <c r="C135" s="118">
        <v>452.61</v>
      </c>
      <c r="D135" s="118">
        <v>136.02</v>
      </c>
      <c r="E135" s="67">
        <f t="shared" si="14"/>
        <v>357.44000000000005</v>
      </c>
      <c r="F135" s="68">
        <v>108.88</v>
      </c>
      <c r="G135" s="71">
        <v>386.86</v>
      </c>
      <c r="H135" s="71">
        <v>490</v>
      </c>
      <c r="I135" s="71"/>
      <c r="J135" s="71">
        <v>865.73</v>
      </c>
      <c r="K135" s="67">
        <f t="shared" si="15"/>
        <v>120.00999999999999</v>
      </c>
      <c r="L135" s="68">
        <v>106.88</v>
      </c>
      <c r="M135" s="71">
        <v>88.13</v>
      </c>
      <c r="N135" s="71"/>
      <c r="O135" s="66">
        <f t="shared" si="16"/>
        <v>195.01</v>
      </c>
    </row>
    <row r="136" spans="1:15" ht="12.75" customHeight="1">
      <c r="A136" s="101" t="s">
        <v>138</v>
      </c>
      <c r="B136" s="117">
        <v>3424.33</v>
      </c>
      <c r="C136" s="118">
        <v>2217</v>
      </c>
      <c r="D136" s="118"/>
      <c r="E136" s="67">
        <f t="shared" si="14"/>
        <v>5641.33</v>
      </c>
      <c r="F136" s="68">
        <v>6268.46</v>
      </c>
      <c r="G136" s="71">
        <v>4296.25</v>
      </c>
      <c r="H136" s="71">
        <v>201.12</v>
      </c>
      <c r="I136" s="71"/>
      <c r="J136" s="71">
        <v>7511.83</v>
      </c>
      <c r="K136" s="67">
        <f t="shared" si="15"/>
        <v>3254</v>
      </c>
      <c r="L136" s="68">
        <v>158</v>
      </c>
      <c r="M136" s="71">
        <v>400</v>
      </c>
      <c r="N136" s="71">
        <v>68.4</v>
      </c>
      <c r="O136" s="66">
        <f t="shared" si="16"/>
        <v>489.6</v>
      </c>
    </row>
    <row r="137" spans="1:15" ht="12.75" customHeight="1">
      <c r="A137" s="101" t="s">
        <v>139</v>
      </c>
      <c r="B137" s="117">
        <v>102.27</v>
      </c>
      <c r="C137" s="118">
        <v>1014.62</v>
      </c>
      <c r="D137" s="118">
        <v>40.37</v>
      </c>
      <c r="E137" s="67">
        <f t="shared" si="14"/>
        <v>1076.5200000000002</v>
      </c>
      <c r="F137" s="68">
        <v>14310.61</v>
      </c>
      <c r="G137" s="71">
        <v>1098</v>
      </c>
      <c r="H137" s="71">
        <v>247.98</v>
      </c>
      <c r="I137" s="71"/>
      <c r="J137" s="71">
        <v>15637.45</v>
      </c>
      <c r="K137" s="67">
        <f t="shared" si="15"/>
        <v>19.139999999999418</v>
      </c>
      <c r="L137" s="68">
        <v>85.27</v>
      </c>
      <c r="M137" s="71">
        <v>3</v>
      </c>
      <c r="N137" s="71"/>
      <c r="O137" s="66">
        <f t="shared" si="16"/>
        <v>88.27</v>
      </c>
    </row>
    <row r="138" spans="1:15" ht="12.75" customHeight="1">
      <c r="A138" s="101" t="s">
        <v>140</v>
      </c>
      <c r="B138" s="117">
        <v>567.52</v>
      </c>
      <c r="C138" s="118">
        <v>1601.83</v>
      </c>
      <c r="D138" s="118">
        <v>210</v>
      </c>
      <c r="E138" s="67">
        <f t="shared" si="14"/>
        <v>1959.35</v>
      </c>
      <c r="F138" s="68">
        <v>190.59</v>
      </c>
      <c r="G138" s="71">
        <v>1012.66</v>
      </c>
      <c r="H138" s="71">
        <v>210</v>
      </c>
      <c r="I138" s="71"/>
      <c r="J138" s="71">
        <v>1168.75</v>
      </c>
      <c r="K138" s="67">
        <f t="shared" si="15"/>
        <v>244.5</v>
      </c>
      <c r="L138" s="68">
        <v>449.57</v>
      </c>
      <c r="M138" s="71">
        <v>65.42</v>
      </c>
      <c r="N138" s="71">
        <v>138.35</v>
      </c>
      <c r="O138" s="66">
        <f t="shared" si="16"/>
        <v>376.64</v>
      </c>
    </row>
    <row r="139" spans="1:15" ht="12.75" customHeight="1">
      <c r="A139" s="101" t="s">
        <v>141</v>
      </c>
      <c r="B139" s="117">
        <v>26.11</v>
      </c>
      <c r="C139" s="118">
        <v>51.45</v>
      </c>
      <c r="D139" s="118">
        <v>50</v>
      </c>
      <c r="E139" s="67">
        <f t="shared" si="14"/>
        <v>27.560000000000002</v>
      </c>
      <c r="F139" s="78">
        <v>215.92</v>
      </c>
      <c r="G139" s="72">
        <v>176.3</v>
      </c>
      <c r="H139" s="72">
        <v>50</v>
      </c>
      <c r="I139" s="72">
        <v>50</v>
      </c>
      <c r="J139" s="72">
        <v>365.4</v>
      </c>
      <c r="K139" s="67">
        <f t="shared" si="15"/>
        <v>126.82000000000005</v>
      </c>
      <c r="L139" s="68">
        <v>2.5</v>
      </c>
      <c r="M139" s="71"/>
      <c r="N139" s="71"/>
      <c r="O139" s="66">
        <f t="shared" si="16"/>
        <v>2.5</v>
      </c>
    </row>
    <row r="140" spans="1:15" ht="12.75" customHeight="1">
      <c r="A140" s="101" t="s">
        <v>142</v>
      </c>
      <c r="B140" s="117">
        <v>86.93</v>
      </c>
      <c r="C140" s="118">
        <v>319.24</v>
      </c>
      <c r="D140" s="118">
        <v>50.88</v>
      </c>
      <c r="E140" s="67">
        <f t="shared" si="14"/>
        <v>355.29</v>
      </c>
      <c r="F140" s="68">
        <v>583.82</v>
      </c>
      <c r="G140" s="71">
        <v>422.68</v>
      </c>
      <c r="H140" s="71">
        <v>4172.47</v>
      </c>
      <c r="I140" s="71"/>
      <c r="J140" s="71">
        <v>1251.38</v>
      </c>
      <c r="K140" s="67">
        <f t="shared" si="15"/>
        <v>3927.59</v>
      </c>
      <c r="L140" s="68">
        <v>120</v>
      </c>
      <c r="M140" s="71">
        <v>5</v>
      </c>
      <c r="N140" s="71"/>
      <c r="O140" s="66">
        <f t="shared" si="16"/>
        <v>125</v>
      </c>
    </row>
    <row r="141" spans="1:15" ht="12.75" customHeight="1">
      <c r="A141" s="101" t="s">
        <v>143</v>
      </c>
      <c r="B141" s="117">
        <v>100.72</v>
      </c>
      <c r="C141" s="118">
        <v>295.66</v>
      </c>
      <c r="D141" s="118"/>
      <c r="E141" s="67">
        <f t="shared" si="14"/>
        <v>396.38</v>
      </c>
      <c r="F141" s="68">
        <v>168.81</v>
      </c>
      <c r="G141" s="71">
        <v>389.46</v>
      </c>
      <c r="H141" s="71"/>
      <c r="I141" s="71"/>
      <c r="J141" s="71">
        <v>233</v>
      </c>
      <c r="K141" s="67">
        <f t="shared" si="15"/>
        <v>325.27</v>
      </c>
      <c r="L141" s="68">
        <v>147.13</v>
      </c>
      <c r="M141" s="71">
        <v>19.48</v>
      </c>
      <c r="N141" s="71"/>
      <c r="O141" s="66">
        <f t="shared" si="16"/>
        <v>166.60999999999999</v>
      </c>
    </row>
    <row r="142" spans="1:15" ht="12.75" customHeight="1">
      <c r="A142" s="101" t="s">
        <v>144</v>
      </c>
      <c r="B142" s="117">
        <v>57.33</v>
      </c>
      <c r="C142" s="118">
        <v>20.76</v>
      </c>
      <c r="D142" s="118">
        <v>20.42</v>
      </c>
      <c r="E142" s="67">
        <f t="shared" si="14"/>
        <v>57.67</v>
      </c>
      <c r="F142" s="68">
        <v>47.25</v>
      </c>
      <c r="G142" s="71">
        <v>47.09</v>
      </c>
      <c r="H142" s="71"/>
      <c r="I142" s="71"/>
      <c r="J142" s="71">
        <v>28.2</v>
      </c>
      <c r="K142" s="67">
        <f t="shared" si="15"/>
        <v>66.14</v>
      </c>
      <c r="L142" s="68">
        <v>45.48</v>
      </c>
      <c r="M142" s="71"/>
      <c r="N142" s="71"/>
      <c r="O142" s="66">
        <f t="shared" si="16"/>
        <v>45.48</v>
      </c>
    </row>
    <row r="143" spans="1:15" ht="12.75" customHeight="1">
      <c r="A143" s="101" t="s">
        <v>145</v>
      </c>
      <c r="B143" s="117">
        <v>235.28</v>
      </c>
      <c r="C143" s="118">
        <v>397.67</v>
      </c>
      <c r="D143" s="118"/>
      <c r="E143" s="67">
        <f t="shared" si="14"/>
        <v>632.95</v>
      </c>
      <c r="F143" s="68">
        <v>23.4</v>
      </c>
      <c r="G143" s="71">
        <v>14.34</v>
      </c>
      <c r="H143" s="71"/>
      <c r="I143" s="71"/>
      <c r="J143" s="71">
        <v>8.6</v>
      </c>
      <c r="K143" s="67">
        <f t="shared" si="15"/>
        <v>29.139999999999993</v>
      </c>
      <c r="L143" s="68">
        <v>211.15</v>
      </c>
      <c r="M143" s="71"/>
      <c r="N143" s="71"/>
      <c r="O143" s="66">
        <f t="shared" si="16"/>
        <v>211.15</v>
      </c>
    </row>
    <row r="144" spans="1:15" ht="12.75" customHeight="1">
      <c r="A144" s="101" t="s">
        <v>146</v>
      </c>
      <c r="B144" s="117">
        <v>365.89</v>
      </c>
      <c r="C144" s="118">
        <v>408.25</v>
      </c>
      <c r="D144" s="118">
        <v>152.85</v>
      </c>
      <c r="E144" s="67">
        <f t="shared" si="14"/>
        <v>621.29</v>
      </c>
      <c r="F144" s="68">
        <v>248.95</v>
      </c>
      <c r="G144" s="71">
        <v>90.65</v>
      </c>
      <c r="H144" s="71"/>
      <c r="I144" s="71"/>
      <c r="J144" s="71">
        <v>54.4</v>
      </c>
      <c r="K144" s="67">
        <f t="shared" si="15"/>
        <v>285.20000000000005</v>
      </c>
      <c r="L144" s="68">
        <v>40</v>
      </c>
      <c r="M144" s="71">
        <v>29</v>
      </c>
      <c r="N144" s="71">
        <v>24.5</v>
      </c>
      <c r="O144" s="66">
        <f t="shared" si="16"/>
        <v>44.5</v>
      </c>
    </row>
    <row r="145" spans="1:15" ht="12.75" customHeight="1">
      <c r="A145" s="101" t="s">
        <v>147</v>
      </c>
      <c r="B145" s="117">
        <v>467.22</v>
      </c>
      <c r="C145" s="118">
        <v>614.98</v>
      </c>
      <c r="D145" s="118">
        <v>376.79</v>
      </c>
      <c r="E145" s="67">
        <f t="shared" si="14"/>
        <v>705.4100000000001</v>
      </c>
      <c r="F145" s="68">
        <v>407.46</v>
      </c>
      <c r="G145" s="71">
        <v>185.77</v>
      </c>
      <c r="H145" s="71"/>
      <c r="I145" s="71"/>
      <c r="J145" s="71">
        <v>151</v>
      </c>
      <c r="K145" s="67">
        <f t="shared" si="15"/>
        <v>442.23</v>
      </c>
      <c r="L145" s="68">
        <v>13.08</v>
      </c>
      <c r="M145" s="71">
        <v>6.92</v>
      </c>
      <c r="N145" s="71"/>
      <c r="O145" s="66">
        <f t="shared" si="16"/>
        <v>20</v>
      </c>
    </row>
    <row r="146" spans="1:15" ht="12.75" customHeight="1">
      <c r="A146" s="101" t="s">
        <v>148</v>
      </c>
      <c r="B146" s="117">
        <v>319.77</v>
      </c>
      <c r="C146" s="118">
        <v>487.42</v>
      </c>
      <c r="D146" s="118">
        <v>288.82</v>
      </c>
      <c r="E146" s="67">
        <f t="shared" si="14"/>
        <v>518.3700000000001</v>
      </c>
      <c r="F146" s="68">
        <v>81.71</v>
      </c>
      <c r="G146" s="71">
        <v>53.75</v>
      </c>
      <c r="H146" s="71"/>
      <c r="I146" s="71">
        <v>136.37</v>
      </c>
      <c r="J146" s="71">
        <v>150.77</v>
      </c>
      <c r="K146" s="67">
        <f t="shared" si="15"/>
        <v>121.05999999999997</v>
      </c>
      <c r="L146" s="70">
        <v>80.78</v>
      </c>
      <c r="M146" s="73">
        <v>30.98</v>
      </c>
      <c r="N146" s="73"/>
      <c r="O146" s="66">
        <f t="shared" si="16"/>
        <v>111.76</v>
      </c>
    </row>
    <row r="147" spans="1:15" ht="12.75" customHeight="1">
      <c r="A147" s="101" t="s">
        <v>149</v>
      </c>
      <c r="B147" s="117">
        <v>1</v>
      </c>
      <c r="C147" s="118">
        <v>210.91</v>
      </c>
      <c r="D147" s="118">
        <v>135.84</v>
      </c>
      <c r="E147" s="67">
        <f t="shared" si="14"/>
        <v>76.07</v>
      </c>
      <c r="F147" s="68">
        <v>137.99</v>
      </c>
      <c r="G147" s="71">
        <v>221.35</v>
      </c>
      <c r="H147" s="71"/>
      <c r="I147" s="71"/>
      <c r="J147" s="71">
        <v>132.8</v>
      </c>
      <c r="K147" s="67">
        <f t="shared" si="15"/>
        <v>226.54000000000002</v>
      </c>
      <c r="L147" s="70">
        <v>3.2</v>
      </c>
      <c r="M147" s="73">
        <v>11.19</v>
      </c>
      <c r="N147" s="73"/>
      <c r="O147" s="66">
        <f t="shared" si="16"/>
        <v>14.39</v>
      </c>
    </row>
    <row r="148" spans="1:15" ht="12.75" customHeight="1">
      <c r="A148" s="101" t="s">
        <v>150</v>
      </c>
      <c r="B148" s="117">
        <v>329.02</v>
      </c>
      <c r="C148" s="118">
        <v>142.11</v>
      </c>
      <c r="D148" s="118">
        <v>259.95</v>
      </c>
      <c r="E148" s="67">
        <f t="shared" si="14"/>
        <v>211.18</v>
      </c>
      <c r="F148" s="68"/>
      <c r="G148" s="71">
        <v>6.45</v>
      </c>
      <c r="H148" s="71"/>
      <c r="I148" s="71"/>
      <c r="J148" s="71">
        <v>3.8</v>
      </c>
      <c r="K148" s="67">
        <f t="shared" si="15"/>
        <v>2.6500000000000004</v>
      </c>
      <c r="L148" s="70">
        <v>27.69</v>
      </c>
      <c r="M148" s="73"/>
      <c r="N148" s="73"/>
      <c r="O148" s="66">
        <f t="shared" si="16"/>
        <v>27.69</v>
      </c>
    </row>
    <row r="149" spans="1:15" ht="12.75" customHeight="1">
      <c r="A149" s="101" t="s">
        <v>151</v>
      </c>
      <c r="B149" s="117">
        <v>7.85</v>
      </c>
      <c r="C149" s="118">
        <v>70.24</v>
      </c>
      <c r="D149" s="118"/>
      <c r="E149" s="67">
        <f t="shared" si="14"/>
        <v>78.08999999999999</v>
      </c>
      <c r="F149" s="68"/>
      <c r="G149" s="71"/>
      <c r="H149" s="71"/>
      <c r="I149" s="71"/>
      <c r="J149" s="71"/>
      <c r="K149" s="67">
        <f t="shared" si="15"/>
        <v>0</v>
      </c>
      <c r="L149" s="68"/>
      <c r="M149" s="71"/>
      <c r="N149" s="71"/>
      <c r="O149" s="66">
        <f t="shared" si="16"/>
        <v>0</v>
      </c>
    </row>
    <row r="150" spans="1:15" ht="12.75" customHeight="1">
      <c r="A150" s="101" t="s">
        <v>152</v>
      </c>
      <c r="B150" s="117">
        <v>478.84</v>
      </c>
      <c r="C150" s="118">
        <v>293.71</v>
      </c>
      <c r="D150" s="118"/>
      <c r="E150" s="67">
        <f t="shared" si="14"/>
        <v>772.55</v>
      </c>
      <c r="F150" s="68"/>
      <c r="G150" s="71"/>
      <c r="H150" s="71"/>
      <c r="I150" s="71"/>
      <c r="J150" s="71"/>
      <c r="K150" s="67">
        <f t="shared" si="15"/>
        <v>0</v>
      </c>
      <c r="L150" s="68">
        <v>58.07</v>
      </c>
      <c r="M150" s="71"/>
      <c r="N150" s="71"/>
      <c r="O150" s="66">
        <f t="shared" si="16"/>
        <v>58.07</v>
      </c>
    </row>
    <row r="151" spans="1:15" ht="12.75" customHeight="1" thickBot="1">
      <c r="A151" s="102" t="s">
        <v>153</v>
      </c>
      <c r="B151" s="117">
        <v>18.52</v>
      </c>
      <c r="C151" s="118">
        <v>44.98</v>
      </c>
      <c r="D151" s="118">
        <v>35.4</v>
      </c>
      <c r="E151" s="67">
        <f t="shared" si="14"/>
        <v>28.1</v>
      </c>
      <c r="F151" s="68">
        <v>85.31</v>
      </c>
      <c r="G151" s="71">
        <v>187.38</v>
      </c>
      <c r="H151" s="71">
        <v>300</v>
      </c>
      <c r="I151" s="71"/>
      <c r="J151" s="71">
        <v>527.4</v>
      </c>
      <c r="K151" s="67">
        <f t="shared" si="15"/>
        <v>45.29000000000008</v>
      </c>
      <c r="L151" s="68"/>
      <c r="M151" s="71">
        <v>0.73</v>
      </c>
      <c r="N151" s="71"/>
      <c r="O151" s="66">
        <f t="shared" si="16"/>
        <v>0.73</v>
      </c>
    </row>
    <row r="152" spans="1:15" ht="12.75" customHeight="1" thickBot="1">
      <c r="A152" s="58" t="s">
        <v>15</v>
      </c>
      <c r="B152" s="59">
        <f aca="true" t="shared" si="17" ref="B152:O152">SUM(B61:B151)</f>
        <v>27195.41000000001</v>
      </c>
      <c r="C152" s="60">
        <f t="shared" si="17"/>
        <v>65119.53000000001</v>
      </c>
      <c r="D152" s="60">
        <f t="shared" si="17"/>
        <v>19914.300000000007</v>
      </c>
      <c r="E152" s="63">
        <f t="shared" si="17"/>
        <v>72400.63999999997</v>
      </c>
      <c r="F152" s="59">
        <f>SUM(F61:F151)</f>
        <v>53564.49999999999</v>
      </c>
      <c r="G152" s="60">
        <f t="shared" si="17"/>
        <v>51272.58999999999</v>
      </c>
      <c r="H152" s="60">
        <f t="shared" si="17"/>
        <v>118662.08999999998</v>
      </c>
      <c r="I152" s="60">
        <f t="shared" si="17"/>
        <v>6609.48</v>
      </c>
      <c r="J152" s="61">
        <f t="shared" si="17"/>
        <v>169281.96</v>
      </c>
      <c r="K152" s="62">
        <f t="shared" si="17"/>
        <v>60826.700000000004</v>
      </c>
      <c r="L152" s="59">
        <f t="shared" si="17"/>
        <v>11494.91</v>
      </c>
      <c r="M152" s="60">
        <f t="shared" si="17"/>
        <v>3412.2799999999997</v>
      </c>
      <c r="N152" s="60">
        <f t="shared" si="17"/>
        <v>2493.39</v>
      </c>
      <c r="O152" s="63">
        <f t="shared" si="17"/>
        <v>12413.8</v>
      </c>
    </row>
    <row r="153" spans="2:15" ht="12.7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2:15" ht="12.7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2:15" ht="12.7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2:15" ht="12.7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2:15" ht="12.7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2:15" ht="12.7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2:15" ht="12.7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2:15" ht="12.7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2:15" ht="12.7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2:15" ht="12.7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2:15" ht="12.7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2:15" ht="12.7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2:15" ht="12.7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2:15" ht="12.7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2:15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2:15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2:15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2:15" ht="12.7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2:15" ht="12.7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2:15" ht="12.7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2:15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2:15" ht="12.7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</sheetData>
  <sheetProtection/>
  <mergeCells count="19">
    <mergeCell ref="M7:M8"/>
    <mergeCell ref="N7:N8"/>
    <mergeCell ref="O7:O8"/>
    <mergeCell ref="A6:A8"/>
    <mergeCell ref="B6:E6"/>
    <mergeCell ref="B7:B8"/>
    <mergeCell ref="C7:C8"/>
    <mergeCell ref="D7:D8"/>
    <mergeCell ref="E7:E8"/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</mergeCells>
  <printOptions horizontalCentered="1"/>
  <pageMargins left="0.11811023622047245" right="0" top="0.9055118110236221" bottom="0.5905511811023623" header="0.7086614173228347" footer="0.3937007874015748"/>
  <pageSetup horizontalDpi="600" verticalDpi="600" orientation="landscape" paperSize="9" scale="90" r:id="rId1"/>
  <headerFooter alignWithMargins="0">
    <oddFooter>&amp;CStránka &amp;P&amp;RTab. 07 PO tvorba a použ.fondů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2013-03-21T11:52:22Z</cp:lastPrinted>
  <dcterms:created xsi:type="dcterms:W3CDTF">1997-01-24T11:07:25Z</dcterms:created>
  <dcterms:modified xsi:type="dcterms:W3CDTF">2013-03-26T11:48:59Z</dcterms:modified>
  <cp:category/>
  <cp:version/>
  <cp:contentType/>
  <cp:contentStatus/>
</cp:coreProperties>
</file>