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03" activeTab="0"/>
  </bookViews>
  <sheets>
    <sheet name="Dotace ze SR a RRRS SV" sheetId="1" r:id="rId1"/>
  </sheets>
  <definedNames>
    <definedName name="_xlnm.Print_Titles" localSheetId="0">'Dotace ze SR a RRRS SV'!$5:$6</definedName>
    <definedName name="_xlnm.Print_Area" localSheetId="0">'Dotace ze SR a RRRS SV'!$C$1:$N$162</definedName>
  </definedNames>
  <calcPr fullCalcOnLoad="1"/>
</workbook>
</file>

<file path=xl/sharedStrings.xml><?xml version="1.0" encoding="utf-8"?>
<sst xmlns="http://schemas.openxmlformats.org/spreadsheetml/2006/main" count="155" uniqueCount="155">
  <si>
    <t>SUAU</t>
  </si>
  <si>
    <t>UZ</t>
  </si>
  <si>
    <t>popl.</t>
  </si>
  <si>
    <t>úroky</t>
  </si>
  <si>
    <t>TP GG OPVK 5.2</t>
  </si>
  <si>
    <t>TP GG OPVK 5.3</t>
  </si>
  <si>
    <t>TP - OPPS ČR-PR 2007-2013</t>
  </si>
  <si>
    <t>TP GG OPVK 5.1 (OJ 03)</t>
  </si>
  <si>
    <t>Tabulka č. 10</t>
  </si>
  <si>
    <t>Všeobecná pokladní správa:</t>
  </si>
  <si>
    <t>volby do zastupitelstev obcí</t>
  </si>
  <si>
    <t>VPS celkem</t>
  </si>
  <si>
    <t>Ministerstvo školství, mládeže a tělovýchovy:</t>
  </si>
  <si>
    <t>přímé náklady na vzdělávání - krajské a obecní školství</t>
  </si>
  <si>
    <t>přímé náklady na vzdělávání - soukromé školství</t>
  </si>
  <si>
    <t>soutěže a přehlídky - KÚ, školské organizace</t>
  </si>
  <si>
    <t>preventivní programy - regionál. školství</t>
  </si>
  <si>
    <t xml:space="preserve">podpora romských žáků středních škol </t>
  </si>
  <si>
    <t>OP VK oblast 1.4 peníze školám EU</t>
  </si>
  <si>
    <t>OPVK projekty ve vzdělávání neinvestice</t>
  </si>
  <si>
    <t>MŠMT celkem</t>
  </si>
  <si>
    <t>Ministerstvo kultury:</t>
  </si>
  <si>
    <t>MK celkem</t>
  </si>
  <si>
    <t>Ministerstvo pro místní rozvoj:</t>
  </si>
  <si>
    <t>MMR celkem</t>
  </si>
  <si>
    <t>Ministerstvo financí - zvláštní účet</t>
  </si>
  <si>
    <t>Průmysl.zóna Solnice-Kvasiny, regionální infrastruktura - KÚ</t>
  </si>
  <si>
    <t>MF celkem</t>
  </si>
  <si>
    <t>Ministerstvo zdravotnictví:</t>
  </si>
  <si>
    <t>protidrog.progr.-kontaktní místo na malém městě-SOL TU</t>
  </si>
  <si>
    <t>MZ celkem</t>
  </si>
  <si>
    <t>Ministerstvo vnitra:</t>
  </si>
  <si>
    <t xml:space="preserve">krajský program prevence kriminality </t>
  </si>
  <si>
    <t>MV celkem</t>
  </si>
  <si>
    <t>Ministerstvo práce a sociálních věcí:</t>
  </si>
  <si>
    <t>MPSV celkem</t>
  </si>
  <si>
    <t>Ministerstvo dopravy</t>
  </si>
  <si>
    <t>úhrada ztráty ve veřejné železniční osobní dopravě - KÚ</t>
  </si>
  <si>
    <t>Mdo celkem</t>
  </si>
  <si>
    <t>Ministerstvo průmyslu a obchodu</t>
  </si>
  <si>
    <t>MPaO celkem</t>
  </si>
  <si>
    <t>Ministerstvo životního prostředí</t>
  </si>
  <si>
    <t>MŽP celkem</t>
  </si>
  <si>
    <t>Národní fond:</t>
  </si>
  <si>
    <t>OP Přeshraniční spolupráce ČR - Polsko - vratka předfin.</t>
  </si>
  <si>
    <t>NF celkem</t>
  </si>
  <si>
    <t>Operace státních finančních aktiv</t>
  </si>
  <si>
    <t>odstranění havarijních stavů u ozdravoven - KÚ</t>
  </si>
  <si>
    <t>OSFA celkem</t>
  </si>
  <si>
    <t>Regionální rada regionu soudržnosti</t>
  </si>
  <si>
    <t>ROP silnice a mosty - projekty</t>
  </si>
  <si>
    <t>ROP silnice a mosty - vratka předfinancování</t>
  </si>
  <si>
    <t>projekty pro školství, zdravotnictví, kulturu - PO</t>
  </si>
  <si>
    <t>RRRS SV celkem</t>
  </si>
  <si>
    <t>Dotace ze zahraničí</t>
  </si>
  <si>
    <t>projekt LABEL</t>
  </si>
  <si>
    <t>projekt ERANET</t>
  </si>
  <si>
    <t>Dotace ze zahraničí celkem</t>
  </si>
  <si>
    <t>Úřad vlády</t>
  </si>
  <si>
    <t>podpora koordinátorů romských poradců - KÚ</t>
  </si>
  <si>
    <t>Úřad vlády celkem</t>
  </si>
  <si>
    <t>Státní ústav jaderné bezpečnosti</t>
  </si>
  <si>
    <t>vyhledávání budov se zvýšeným  výskytem radonu - KÚ</t>
  </si>
  <si>
    <t>SÚJB celkem</t>
  </si>
  <si>
    <t>Státní fond dopravní infrastruktury:</t>
  </si>
  <si>
    <t>financování dopravní infrastruktury - KÚ</t>
  </si>
  <si>
    <t>škody po zimě 2009/2010 v KHK</t>
  </si>
  <si>
    <t>SFDI celkem</t>
  </si>
  <si>
    <t>Státní fond životního prostředí</t>
  </si>
  <si>
    <t>OPŽP  2007 - 2013 NIV - vratky předfinancování</t>
  </si>
  <si>
    <t>OPŽP  2007 - 2013 INV - vratky předfinancování</t>
  </si>
  <si>
    <t>program Zelená úsporám</t>
  </si>
  <si>
    <t>SFŽP celkem</t>
  </si>
  <si>
    <t>ÚHRN</t>
  </si>
  <si>
    <t>volby do 1/3 Senátu Parlamentu ČR a zastupitelstev krajů</t>
  </si>
  <si>
    <t>příprava konání volby prezidenta ČR</t>
  </si>
  <si>
    <t>částečné pokrytí nákladů na zpracování PAP</t>
  </si>
  <si>
    <t>vráceno na účet kraje v r. 2012</t>
  </si>
  <si>
    <t>vráceno do SR při fin. vypořádání</t>
  </si>
  <si>
    <t>excelence středních škol</t>
  </si>
  <si>
    <t>OP VK oblast 1.5 peníze školám EU</t>
  </si>
  <si>
    <t>podpora kulturních akcí</t>
  </si>
  <si>
    <t xml:space="preserve">náhr.škod způs.vybr.chráněnými živočichy </t>
  </si>
  <si>
    <t xml:space="preserve">likvidace nepoužitelných léčiv </t>
  </si>
  <si>
    <t xml:space="preserve">zabránění vzniku a šíření TBC </t>
  </si>
  <si>
    <t>inkluz.vzděl.a vzděl.dětí se sociokult.znevýhodněním</t>
  </si>
  <si>
    <t>financování asist.ped.pro děti,žáky a stud.se soc.znev.</t>
  </si>
  <si>
    <t>zajištění podmínek zákl.vzděl. pro děti azylantů</t>
  </si>
  <si>
    <t>veřejné informační služby knihoven</t>
  </si>
  <si>
    <t xml:space="preserve">kulturní aktivity a projekty </t>
  </si>
  <si>
    <t>národní program zdraví</t>
  </si>
  <si>
    <t>prevence HIV/AIDS</t>
  </si>
  <si>
    <t>dotace pro jednotky SDH obcí na rok 2012</t>
  </si>
  <si>
    <t>podpora enviromentálního vzdělávání výchovy a osvěty</t>
  </si>
  <si>
    <t>Natura 2000</t>
  </si>
  <si>
    <t>Strategie integrované spolupráce ČR - PR</t>
  </si>
  <si>
    <t>Přehled o čerpání dotací přijatých ze státního rozpočtu, z Regionální rady regionu soudržnosti SV a ze zahraničí v roce 2012</t>
  </si>
  <si>
    <t>OPVK projekty ve vzdělávání investice</t>
  </si>
  <si>
    <t xml:space="preserve">Přeshraniční spolupráce </t>
  </si>
  <si>
    <t>Přeshraniční spolupráce - vratky předfinancování</t>
  </si>
  <si>
    <t>přísp.zřizovateli zaříz.pro děti vyžadující okamžitou pomoc</t>
  </si>
  <si>
    <t>podpora org.a ukončování stř.vzděl.mat.zk.na vybr.školách</t>
  </si>
  <si>
    <t>finan.asist.ped.pro děti,žáky a stud.se zdrav.p.-soukr.šk.</t>
  </si>
  <si>
    <t>vybavení škol pomůckami komenz.a rehab.charakteru</t>
  </si>
  <si>
    <t>zajištění podm.bezpl.přípravy k začl.žáků ciz.3.zemí do ZŠ</t>
  </si>
  <si>
    <t>majetkoprávní vypořádání pozemků pod kom. II.a III.tř.</t>
  </si>
  <si>
    <t>v Kč</t>
  </si>
  <si>
    <t>vratky předfinancování ostatní</t>
  </si>
  <si>
    <t xml:space="preserve">Zdroj dotace - účel dotace </t>
  </si>
  <si>
    <t>poskytnuto  v roce 2012</t>
  </si>
  <si>
    <t>převod z roku 2011</t>
  </si>
  <si>
    <t>vyčerpáno</t>
  </si>
  <si>
    <t>nedočerpáno</t>
  </si>
  <si>
    <t>převod do roku 2013 na stanovený účel</t>
  </si>
  <si>
    <t>převod do roku 2013 bez účelu</t>
  </si>
  <si>
    <t>již zapojeno do rozpočtu v roce 2012</t>
  </si>
  <si>
    <t>Rozvoj kompetencí řídících prac.škol v KHK</t>
  </si>
  <si>
    <t>Zvyšování kvality vzdělávání ve školách</t>
  </si>
  <si>
    <t>Digitální planetárium  v HK - neinvestice</t>
  </si>
  <si>
    <t>2 GG 1.2 - Rovné příl.dětí a žáků se sp.p. II - neinvestice</t>
  </si>
  <si>
    <t>2 GG 1.2 - Rovné příl.dětí a žáků se sp.p. II - investice</t>
  </si>
  <si>
    <t>2 GG 1.3 - Další vzděl.prac.škol a zař. II - neinvestice</t>
  </si>
  <si>
    <t>2 GG 1.3 - Další vzděl.prac.škol a zař. II - investice</t>
  </si>
  <si>
    <t>TP OPVK 5.2 publicita a informovanost II</t>
  </si>
  <si>
    <t>TP OPVK 5.1 administrace GG OPVK II</t>
  </si>
  <si>
    <t>TP OPVK 5.3 podpora tvorby a přípravy projektů II</t>
  </si>
  <si>
    <t>TP OPVK 5.1 Hodnocení projektů 2</t>
  </si>
  <si>
    <t>2 GG 1.1 - Zvyšování kvality ve vzděl. II - neinvestice</t>
  </si>
  <si>
    <t>2 GG 1.1 - Zvyšování kvality ve vzděl. II - investice</t>
  </si>
  <si>
    <t>GG OPVK 1.1 - Zvyšování kvality ve vzděl. - investice</t>
  </si>
  <si>
    <t>GG OPVK 1.1 - Zvyšování kvality ve vzděl. - neinvestice</t>
  </si>
  <si>
    <t>GG OPVK 1.2 - Rovné příl.dětí a žáků se sp.p. - investice</t>
  </si>
  <si>
    <t>GG OPVK 1.2 - Rovné příl.dětí a žáků se sp.p. - neinvestice</t>
  </si>
  <si>
    <t>GG OPVK 1.3 - Další vzděl.prac.škol a zař. - investice</t>
  </si>
  <si>
    <t>GG OPVK 1.3 - Další vzděl.prac.škol a zař. - neinvestice</t>
  </si>
  <si>
    <t>GG OPVK 3.2 - Podpora nabídky dalšího vzděl. - investice</t>
  </si>
  <si>
    <t>GG OPVK 3.2 - Podpora nabídky dal. vzděl. - neinvestice</t>
  </si>
  <si>
    <t>Digitální planetárium v HK - investice</t>
  </si>
  <si>
    <t>OP LZZ - zvýšení kvality řízení v úřadech úz.veř.správy</t>
  </si>
  <si>
    <t>OP LZZ - vzdělávání v eGON centru KHK</t>
  </si>
  <si>
    <t>OP LZZ - rozvoj lektorského týmu KÚ KHK</t>
  </si>
  <si>
    <t>OP LZZ - Služby soc.prevence v KHK</t>
  </si>
  <si>
    <t>OP LZZ - Služby soc.prevence v KHK II</t>
  </si>
  <si>
    <t>OP LZZ - Rozvoj dostup.a kv.soc.služeb v KHK II</t>
  </si>
  <si>
    <t>OP LZZ - Vzd.posk.a zadav.soc.sl.na úz.KHK IV</t>
  </si>
  <si>
    <t>OP LZZ - Podpora soc.integr.obyvatel vylouč.lokalit II</t>
  </si>
  <si>
    <t>OP LZZ - Podpora soc.integr.obyvatel vylouč.lokalit III</t>
  </si>
  <si>
    <t>OP LZZ - Česko-slovenská výměna zkušeností</t>
  </si>
  <si>
    <t>GP - Rovné příležitostižen a mužů na KÚ KHK</t>
  </si>
  <si>
    <t>EFEKT - podpora úspory energií pro objekty v maj. krajů</t>
  </si>
  <si>
    <t>projekty OPŽP - vratky předfinancování</t>
  </si>
  <si>
    <t xml:space="preserve">          skrýt</t>
  </si>
  <si>
    <t>Strategie integr.Č - P příhraničí - vratka předfinancování</t>
  </si>
  <si>
    <t>OP Přeshraniční spolupráce ČR - Polsko - Techn.pomoc</t>
  </si>
  <si>
    <t xml:space="preserve">OP Přeshraniční spolupráce ČR - Polsko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</si>
</sst>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?\ _K_č_-;_-@_-"/>
    <numFmt numFmtId="173" formatCode="#,##0.0"/>
    <numFmt numFmtId="174" formatCode="_-* #,##0.0\ _K_č_-;\-* #,##0.0\ _K_č_-;_-* &quot;-&quot;?\ _K_č_-;_-@_-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#,##0.000"/>
    <numFmt numFmtId="181" formatCode="#,##0.0000"/>
    <numFmt numFmtId="182" formatCode="0.000"/>
  </numFmts>
  <fonts count="6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34" applyFont="1" applyAlignment="1">
      <alignment/>
    </xf>
    <xf numFmtId="43" fontId="0" fillId="0" borderId="0" xfId="34" applyFont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54" fillId="0" borderId="0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" fontId="38" fillId="0" borderId="11" xfId="0" applyNumberFormat="1" applyFont="1" applyFill="1" applyBorder="1" applyAlignment="1">
      <alignment/>
    </xf>
    <xf numFmtId="4" fontId="38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54" fillId="0" borderId="13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19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8" fillId="0" borderId="17" xfId="0" applyFont="1" applyBorder="1" applyAlignment="1">
      <alignment/>
    </xf>
    <xf numFmtId="4" fontId="54" fillId="0" borderId="18" xfId="0" applyNumberFormat="1" applyFont="1" applyBorder="1" applyAlignment="1">
      <alignment/>
    </xf>
    <xf numFmtId="4" fontId="38" fillId="0" borderId="19" xfId="0" applyNumberFormat="1" applyFont="1" applyFill="1" applyBorder="1" applyAlignment="1">
      <alignment/>
    </xf>
    <xf numFmtId="4" fontId="38" fillId="0" borderId="19" xfId="0" applyNumberFormat="1" applyFont="1" applyBorder="1" applyAlignment="1">
      <alignment/>
    </xf>
    <xf numFmtId="4" fontId="54" fillId="0" borderId="19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0" fontId="6" fillId="19" borderId="21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19" borderId="21" xfId="0" applyFont="1" applyFill="1" applyBorder="1" applyAlignment="1">
      <alignment/>
    </xf>
    <xf numFmtId="0" fontId="6" fillId="0" borderId="17" xfId="0" applyFont="1" applyBorder="1" applyAlignment="1">
      <alignment/>
    </xf>
    <xf numFmtId="4" fontId="55" fillId="0" borderId="16" xfId="0" applyNumberFormat="1" applyFont="1" applyBorder="1" applyAlignment="1">
      <alignment/>
    </xf>
    <xf numFmtId="4" fontId="55" fillId="0" borderId="13" xfId="0" applyNumberFormat="1" applyFont="1" applyBorder="1" applyAlignment="1">
      <alignment/>
    </xf>
    <xf numFmtId="4" fontId="55" fillId="0" borderId="11" xfId="0" applyNumberFormat="1" applyFont="1" applyFill="1" applyBorder="1" applyAlignment="1">
      <alignment/>
    </xf>
    <xf numFmtId="4" fontId="55" fillId="0" borderId="11" xfId="0" applyNumberFormat="1" applyFont="1" applyBorder="1" applyAlignment="1">
      <alignment/>
    </xf>
    <xf numFmtId="4" fontId="55" fillId="0" borderId="12" xfId="0" applyNumberFormat="1" applyFont="1" applyBorder="1" applyAlignment="1">
      <alignment/>
    </xf>
    <xf numFmtId="4" fontId="55" fillId="0" borderId="22" xfId="0" applyNumberFormat="1" applyFont="1" applyBorder="1" applyAlignment="1">
      <alignment/>
    </xf>
    <xf numFmtId="4" fontId="55" fillId="0" borderId="16" xfId="0" applyNumberFormat="1" applyFont="1" applyFill="1" applyBorder="1" applyAlignment="1">
      <alignment/>
    </xf>
    <xf numFmtId="4" fontId="55" fillId="0" borderId="23" xfId="0" applyNumberFormat="1" applyFont="1" applyBorder="1" applyAlignment="1">
      <alignment/>
    </xf>
    <xf numFmtId="4" fontId="55" fillId="0" borderId="13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4" fontId="56" fillId="0" borderId="12" xfId="0" applyNumberFormat="1" applyFont="1" applyBorder="1" applyAlignment="1">
      <alignment/>
    </xf>
    <xf numFmtId="4" fontId="56" fillId="0" borderId="22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4" fontId="56" fillId="0" borderId="23" xfId="0" applyNumberFormat="1" applyFont="1" applyBorder="1" applyAlignment="1">
      <alignment/>
    </xf>
    <xf numFmtId="4" fontId="56" fillId="19" borderId="24" xfId="0" applyNumberFormat="1" applyFont="1" applyFill="1" applyBorder="1" applyAlignment="1">
      <alignment/>
    </xf>
    <xf numFmtId="4" fontId="56" fillId="0" borderId="11" xfId="0" applyNumberFormat="1" applyFont="1" applyFill="1" applyBorder="1" applyAlignment="1">
      <alignment/>
    </xf>
    <xf numFmtId="4" fontId="56" fillId="0" borderId="16" xfId="0" applyNumberFormat="1" applyFont="1" applyFill="1" applyBorder="1" applyAlignment="1">
      <alignment/>
    </xf>
    <xf numFmtId="4" fontId="56" fillId="19" borderId="25" xfId="0" applyNumberFormat="1" applyFont="1" applyFill="1" applyBorder="1" applyAlignment="1">
      <alignment/>
    </xf>
    <xf numFmtId="4" fontId="56" fillId="19" borderId="26" xfId="0" applyNumberFormat="1" applyFont="1" applyFill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9" xfId="0" applyNumberFormat="1" applyFont="1" applyFill="1" applyBorder="1" applyAlignment="1">
      <alignment/>
    </xf>
    <xf numFmtId="4" fontId="56" fillId="0" borderId="19" xfId="0" applyNumberFormat="1" applyFont="1" applyBorder="1" applyAlignment="1">
      <alignment/>
    </xf>
    <xf numFmtId="4" fontId="56" fillId="0" borderId="20" xfId="0" applyNumberFormat="1" applyFont="1" applyBorder="1" applyAlignment="1">
      <alignment/>
    </xf>
    <xf numFmtId="4" fontId="56" fillId="19" borderId="13" xfId="0" applyNumberFormat="1" applyFont="1" applyFill="1" applyBorder="1" applyAlignment="1">
      <alignment/>
    </xf>
    <xf numFmtId="4" fontId="56" fillId="19" borderId="11" xfId="0" applyNumberFormat="1" applyFont="1" applyFill="1" applyBorder="1" applyAlignment="1">
      <alignment/>
    </xf>
    <xf numFmtId="4" fontId="56" fillId="19" borderId="12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3" fillId="0" borderId="27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vertical="center"/>
    </xf>
    <xf numFmtId="0" fontId="54" fillId="0" borderId="18" xfId="0" applyFont="1" applyBorder="1" applyAlignment="1">
      <alignment horizontal="center"/>
    </xf>
    <xf numFmtId="43" fontId="1" fillId="0" borderId="19" xfId="34" applyFont="1" applyBorder="1" applyAlignment="1">
      <alignment/>
    </xf>
    <xf numFmtId="0" fontId="38" fillId="0" borderId="19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4" fontId="59" fillId="34" borderId="28" xfId="0" applyNumberFormat="1" applyFont="1" applyFill="1" applyBorder="1" applyAlignment="1">
      <alignment/>
    </xf>
    <xf numFmtId="4" fontId="59" fillId="34" borderId="29" xfId="0" applyNumberFormat="1" applyFont="1" applyFill="1" applyBorder="1" applyAlignment="1">
      <alignment/>
    </xf>
    <xf numFmtId="4" fontId="59" fillId="34" borderId="30" xfId="0" applyNumberFormat="1" applyFont="1" applyFill="1" applyBorder="1" applyAlignment="1">
      <alignment/>
    </xf>
    <xf numFmtId="43" fontId="0" fillId="0" borderId="0" xfId="34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C48">
      <selection activeCell="R22" sqref="R22"/>
    </sheetView>
  </sheetViews>
  <sheetFormatPr defaultColWidth="9.140625" defaultRowHeight="12.75"/>
  <cols>
    <col min="1" max="1" width="8.28125" style="0" hidden="1" customWidth="1"/>
    <col min="2" max="2" width="7.421875" style="0" hidden="1" customWidth="1"/>
    <col min="3" max="3" width="45.8515625" style="0" customWidth="1"/>
    <col min="4" max="4" width="13.421875" style="0" customWidth="1"/>
    <col min="5" max="5" width="15.7109375" style="2" customWidth="1"/>
    <col min="6" max="6" width="15.8515625" style="2" customWidth="1"/>
    <col min="7" max="7" width="13.8515625" style="2" customWidth="1"/>
    <col min="8" max="8" width="13.140625" style="2" hidden="1" customWidth="1"/>
    <col min="9" max="9" width="12.7109375" style="2" customWidth="1"/>
    <col min="10" max="10" width="9.00390625" style="0" hidden="1" customWidth="1"/>
    <col min="11" max="11" width="9.140625" style="0" customWidth="1"/>
    <col min="12" max="12" width="13.421875" style="0" customWidth="1"/>
    <col min="13" max="13" width="10.28125" style="0" customWidth="1"/>
    <col min="14" max="14" width="13.57421875" style="0" customWidth="1"/>
  </cols>
  <sheetData>
    <row r="1" spans="2:14" ht="12.75">
      <c r="B1" s="3"/>
      <c r="C1" s="3"/>
      <c r="D1" s="3"/>
      <c r="E1" s="3"/>
      <c r="F1" s="4"/>
      <c r="N1" s="4" t="s">
        <v>8</v>
      </c>
    </row>
    <row r="2" spans="2:6" ht="12.75">
      <c r="B2" s="3"/>
      <c r="C2" s="3"/>
      <c r="D2" s="3"/>
      <c r="E2" s="3"/>
      <c r="F2" s="4"/>
    </row>
    <row r="3" spans="1:14" ht="26.25" customHeight="1">
      <c r="A3" s="104"/>
      <c r="B3" s="103"/>
      <c r="C3" s="116" t="s">
        <v>96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6" ht="12.75">
      <c r="A4" s="115"/>
      <c r="B4" s="115"/>
      <c r="C4" s="115"/>
      <c r="D4" s="115"/>
      <c r="E4" s="115"/>
      <c r="F4" s="115"/>
    </row>
    <row r="5" spans="1:14" ht="13.5" thickBot="1">
      <c r="A5" s="105" t="s">
        <v>151</v>
      </c>
      <c r="N5" s="16" t="s">
        <v>106</v>
      </c>
    </row>
    <row r="6" spans="1:14" ht="53.25" customHeight="1" thickBot="1">
      <c r="A6" s="1" t="s">
        <v>0</v>
      </c>
      <c r="B6" s="1" t="s">
        <v>1</v>
      </c>
      <c r="C6" s="98" t="s">
        <v>108</v>
      </c>
      <c r="D6" s="99" t="s">
        <v>110</v>
      </c>
      <c r="E6" s="100" t="s">
        <v>109</v>
      </c>
      <c r="F6" s="100" t="s">
        <v>111</v>
      </c>
      <c r="G6" s="100" t="s">
        <v>112</v>
      </c>
      <c r="H6" s="100" t="s">
        <v>77</v>
      </c>
      <c r="I6" s="100" t="s">
        <v>78</v>
      </c>
      <c r="J6" s="101" t="s">
        <v>2</v>
      </c>
      <c r="K6" s="101" t="s">
        <v>3</v>
      </c>
      <c r="L6" s="101" t="s">
        <v>113</v>
      </c>
      <c r="M6" s="101" t="s">
        <v>114</v>
      </c>
      <c r="N6" s="102" t="s">
        <v>115</v>
      </c>
    </row>
    <row r="7" spans="1:14" ht="12" customHeight="1">
      <c r="A7" s="5"/>
      <c r="B7" s="5"/>
      <c r="C7" s="50" t="s">
        <v>9</v>
      </c>
      <c r="D7" s="92"/>
      <c r="E7" s="93"/>
      <c r="F7" s="94"/>
      <c r="G7" s="94"/>
      <c r="H7" s="94"/>
      <c r="I7" s="94"/>
      <c r="J7" s="95"/>
      <c r="K7" s="95"/>
      <c r="L7" s="96"/>
      <c r="M7" s="96"/>
      <c r="N7" s="97"/>
    </row>
    <row r="8" spans="1:14" ht="12" customHeight="1">
      <c r="A8" s="109"/>
      <c r="B8" s="110">
        <v>98278</v>
      </c>
      <c r="C8" s="83" t="s">
        <v>82</v>
      </c>
      <c r="D8" s="57">
        <v>0</v>
      </c>
      <c r="E8" s="58">
        <v>1396313.42</v>
      </c>
      <c r="F8" s="58">
        <v>1396313.42</v>
      </c>
      <c r="G8" s="17">
        <f>D8+E8-F8</f>
        <v>0</v>
      </c>
      <c r="H8" s="17"/>
      <c r="I8" s="17"/>
      <c r="J8" s="59"/>
      <c r="K8" s="59"/>
      <c r="L8" s="59"/>
      <c r="M8" s="59"/>
      <c r="N8" s="60"/>
    </row>
    <row r="9" spans="1:14" ht="12" customHeight="1">
      <c r="A9" s="109"/>
      <c r="B9" s="110">
        <v>98297</v>
      </c>
      <c r="C9" s="83" t="s">
        <v>83</v>
      </c>
      <c r="D9" s="57"/>
      <c r="E9" s="58">
        <v>445206.91</v>
      </c>
      <c r="F9" s="58">
        <v>445206.91</v>
      </c>
      <c r="G9" s="17">
        <f aca="true" t="shared" si="0" ref="G9:G15">D9+E9-F9</f>
        <v>0</v>
      </c>
      <c r="H9" s="17"/>
      <c r="I9" s="17"/>
      <c r="J9" s="59"/>
      <c r="K9" s="59"/>
      <c r="L9" s="59"/>
      <c r="M9" s="59"/>
      <c r="N9" s="60"/>
    </row>
    <row r="10" spans="1:14" ht="12" customHeight="1">
      <c r="A10" s="109"/>
      <c r="B10" s="110">
        <v>98335</v>
      </c>
      <c r="C10" s="83" t="s">
        <v>84</v>
      </c>
      <c r="D10" s="57"/>
      <c r="E10" s="58">
        <v>692231.95</v>
      </c>
      <c r="F10" s="58">
        <v>692231.95</v>
      </c>
      <c r="G10" s="17">
        <f t="shared" si="0"/>
        <v>0</v>
      </c>
      <c r="H10" s="17"/>
      <c r="I10" s="17"/>
      <c r="J10" s="59"/>
      <c r="K10" s="59"/>
      <c r="L10" s="59"/>
      <c r="M10" s="59"/>
      <c r="N10" s="60"/>
    </row>
    <row r="11" spans="1:14" ht="12" customHeight="1">
      <c r="A11" s="109"/>
      <c r="B11" s="110">
        <v>98193</v>
      </c>
      <c r="C11" s="83" t="s">
        <v>74</v>
      </c>
      <c r="D11" s="57"/>
      <c r="E11" s="58">
        <v>100000</v>
      </c>
      <c r="F11" s="58">
        <v>69167</v>
      </c>
      <c r="G11" s="17">
        <f t="shared" si="0"/>
        <v>30833</v>
      </c>
      <c r="H11" s="17"/>
      <c r="I11" s="17">
        <v>30833</v>
      </c>
      <c r="J11" s="59"/>
      <c r="K11" s="59"/>
      <c r="L11" s="59"/>
      <c r="M11" s="59"/>
      <c r="N11" s="60"/>
    </row>
    <row r="12" spans="1:14" ht="12" customHeight="1">
      <c r="A12" s="109"/>
      <c r="B12" s="110">
        <v>98074</v>
      </c>
      <c r="C12" s="83" t="s">
        <v>10</v>
      </c>
      <c r="D12" s="57"/>
      <c r="E12" s="58">
        <v>20000</v>
      </c>
      <c r="F12" s="58">
        <v>9578</v>
      </c>
      <c r="G12" s="17">
        <f t="shared" si="0"/>
        <v>10422</v>
      </c>
      <c r="H12" s="17"/>
      <c r="I12" s="17">
        <v>10422</v>
      </c>
      <c r="J12" s="59"/>
      <c r="K12" s="59"/>
      <c r="L12" s="59"/>
      <c r="M12" s="59"/>
      <c r="N12" s="60"/>
    </row>
    <row r="13" spans="1:14" ht="12" customHeight="1">
      <c r="A13" s="109"/>
      <c r="B13" s="110">
        <v>98008</v>
      </c>
      <c r="C13" s="83" t="s">
        <v>75</v>
      </c>
      <c r="D13" s="57"/>
      <c r="E13" s="58">
        <v>100000</v>
      </c>
      <c r="F13" s="58">
        <v>0</v>
      </c>
      <c r="G13" s="17">
        <f t="shared" si="0"/>
        <v>100000</v>
      </c>
      <c r="H13" s="17"/>
      <c r="I13" s="17">
        <v>100000</v>
      </c>
      <c r="J13" s="59"/>
      <c r="K13" s="59"/>
      <c r="L13" s="59"/>
      <c r="M13" s="59"/>
      <c r="N13" s="60"/>
    </row>
    <row r="14" spans="1:14" ht="12" customHeight="1">
      <c r="A14" s="109"/>
      <c r="B14" s="110">
        <v>98007</v>
      </c>
      <c r="C14" s="83" t="s">
        <v>76</v>
      </c>
      <c r="D14" s="57"/>
      <c r="E14" s="58">
        <v>1560000</v>
      </c>
      <c r="F14" s="58">
        <v>1560000</v>
      </c>
      <c r="G14" s="17">
        <f t="shared" si="0"/>
        <v>0</v>
      </c>
      <c r="H14" s="17"/>
      <c r="I14" s="17">
        <v>17991</v>
      </c>
      <c r="J14" s="59"/>
      <c r="K14" s="59"/>
      <c r="L14" s="59"/>
      <c r="M14" s="59"/>
      <c r="N14" s="60"/>
    </row>
    <row r="15" spans="1:14" ht="12" customHeight="1" thickBot="1">
      <c r="A15" s="109"/>
      <c r="B15" s="110">
        <v>98861</v>
      </c>
      <c r="C15" s="84" t="s">
        <v>105</v>
      </c>
      <c r="D15" s="61"/>
      <c r="E15" s="62">
        <v>473160</v>
      </c>
      <c r="F15" s="62">
        <v>473160</v>
      </c>
      <c r="G15" s="39">
        <f t="shared" si="0"/>
        <v>0</v>
      </c>
      <c r="H15" s="39"/>
      <c r="I15" s="39"/>
      <c r="J15" s="56"/>
      <c r="K15" s="56"/>
      <c r="L15" s="56"/>
      <c r="M15" s="17">
        <v>473160</v>
      </c>
      <c r="N15" s="63"/>
    </row>
    <row r="16" spans="1:14" ht="15" customHeight="1" thickBot="1">
      <c r="A16" s="109"/>
      <c r="B16" s="110"/>
      <c r="C16" s="46" t="s">
        <v>11</v>
      </c>
      <c r="D16" s="74">
        <f>SUM(D8:D15)</f>
        <v>0</v>
      </c>
      <c r="E16" s="71">
        <f aca="true" t="shared" si="1" ref="E16:L16">SUM(E8:E15)</f>
        <v>4786912.279999999</v>
      </c>
      <c r="F16" s="71">
        <f t="shared" si="1"/>
        <v>4645657.279999999</v>
      </c>
      <c r="G16" s="71">
        <f t="shared" si="1"/>
        <v>141255</v>
      </c>
      <c r="H16" s="71">
        <f>SUM(H8:H15)</f>
        <v>0</v>
      </c>
      <c r="I16" s="71">
        <f>SUM(I8:I15)</f>
        <v>159246</v>
      </c>
      <c r="J16" s="71">
        <f>SUM(J8:J15)</f>
        <v>0</v>
      </c>
      <c r="K16" s="71">
        <f>SUM(K8:K15)</f>
        <v>0</v>
      </c>
      <c r="L16" s="71">
        <f t="shared" si="1"/>
        <v>0</v>
      </c>
      <c r="M16" s="71">
        <f>SUM(M8:M15)</f>
        <v>473160</v>
      </c>
      <c r="N16" s="75">
        <f>SUM(N8:N15)</f>
        <v>0</v>
      </c>
    </row>
    <row r="17" spans="1:14" ht="12" customHeight="1">
      <c r="A17" s="109"/>
      <c r="B17" s="110"/>
      <c r="C17" s="40"/>
      <c r="D17" s="41"/>
      <c r="E17" s="42"/>
      <c r="F17" s="42"/>
      <c r="G17" s="42"/>
      <c r="H17" s="42"/>
      <c r="I17" s="42"/>
      <c r="J17" s="43"/>
      <c r="K17" s="43"/>
      <c r="L17" s="44"/>
      <c r="M17" s="44"/>
      <c r="N17" s="45"/>
    </row>
    <row r="18" spans="1:14" ht="12" customHeight="1">
      <c r="A18" s="109"/>
      <c r="B18" s="110"/>
      <c r="C18" s="28" t="s">
        <v>12</v>
      </c>
      <c r="D18" s="25"/>
      <c r="E18" s="19"/>
      <c r="F18" s="19"/>
      <c r="G18" s="19"/>
      <c r="H18" s="19"/>
      <c r="I18" s="19"/>
      <c r="J18" s="20"/>
      <c r="K18" s="20"/>
      <c r="L18" s="18"/>
      <c r="M18" s="18"/>
      <c r="N18" s="22"/>
    </row>
    <row r="19" spans="1:14" ht="12" customHeight="1">
      <c r="A19" s="109"/>
      <c r="B19" s="106">
        <v>33353</v>
      </c>
      <c r="C19" s="31" t="s">
        <v>13</v>
      </c>
      <c r="D19" s="64"/>
      <c r="E19" s="58">
        <v>4247490000</v>
      </c>
      <c r="F19" s="58">
        <v>4247490000</v>
      </c>
      <c r="G19" s="17">
        <f aca="true" t="shared" si="2" ref="G19:G60">D19+E19-F19</f>
        <v>0</v>
      </c>
      <c r="H19" s="58"/>
      <c r="I19" s="58">
        <v>194385.47</v>
      </c>
      <c r="J19" s="59"/>
      <c r="K19" s="59"/>
      <c r="L19" s="59"/>
      <c r="M19" s="59"/>
      <c r="N19" s="60"/>
    </row>
    <row r="20" spans="1:14" ht="12" customHeight="1">
      <c r="A20" s="109"/>
      <c r="B20" s="106">
        <v>33155</v>
      </c>
      <c r="C20" s="31" t="s">
        <v>14</v>
      </c>
      <c r="D20" s="57"/>
      <c r="E20" s="58">
        <v>195100000</v>
      </c>
      <c r="F20" s="58">
        <v>195100000</v>
      </c>
      <c r="G20" s="17">
        <f t="shared" si="2"/>
        <v>0</v>
      </c>
      <c r="H20" s="58"/>
      <c r="I20" s="58">
        <v>226199</v>
      </c>
      <c r="J20" s="59"/>
      <c r="K20" s="59"/>
      <c r="L20" s="59"/>
      <c r="M20" s="59"/>
      <c r="N20" s="60"/>
    </row>
    <row r="21" spans="1:14" ht="12" customHeight="1">
      <c r="A21" s="109"/>
      <c r="B21" s="106">
        <v>33166</v>
      </c>
      <c r="C21" s="31" t="s">
        <v>15</v>
      </c>
      <c r="D21" s="57"/>
      <c r="E21" s="58">
        <v>1373000</v>
      </c>
      <c r="F21" s="58">
        <v>1373000</v>
      </c>
      <c r="G21" s="17">
        <f t="shared" si="2"/>
        <v>0</v>
      </c>
      <c r="H21" s="58"/>
      <c r="I21" s="58"/>
      <c r="J21" s="59"/>
      <c r="K21" s="59"/>
      <c r="L21" s="59"/>
      <c r="M21" s="59"/>
      <c r="N21" s="60"/>
    </row>
    <row r="22" spans="1:14" ht="12" customHeight="1">
      <c r="A22" s="109"/>
      <c r="B22" s="14">
        <v>122.163</v>
      </c>
      <c r="C22" s="31" t="s">
        <v>16</v>
      </c>
      <c r="D22" s="57"/>
      <c r="E22" s="58">
        <v>341626</v>
      </c>
      <c r="F22" s="58">
        <v>341626</v>
      </c>
      <c r="G22" s="17">
        <f t="shared" si="2"/>
        <v>0</v>
      </c>
      <c r="H22" s="58"/>
      <c r="I22" s="58"/>
      <c r="J22" s="59"/>
      <c r="K22" s="59"/>
      <c r="L22" s="59"/>
      <c r="M22" s="59"/>
      <c r="N22" s="60"/>
    </row>
    <row r="23" spans="1:14" ht="12" customHeight="1">
      <c r="A23" s="109"/>
      <c r="B23" s="106">
        <v>33160</v>
      </c>
      <c r="C23" s="31" t="s">
        <v>17</v>
      </c>
      <c r="D23" s="57"/>
      <c r="E23" s="58">
        <v>338298</v>
      </c>
      <c r="F23" s="58">
        <v>338298</v>
      </c>
      <c r="G23" s="17">
        <f t="shared" si="2"/>
        <v>0</v>
      </c>
      <c r="H23" s="58"/>
      <c r="I23" s="58">
        <v>101172</v>
      </c>
      <c r="J23" s="59"/>
      <c r="K23" s="59"/>
      <c r="L23" s="59"/>
      <c r="M23" s="59"/>
      <c r="N23" s="60"/>
    </row>
    <row r="24" spans="1:14" ht="12" customHeight="1">
      <c r="A24" s="109"/>
      <c r="B24" s="106">
        <v>33018</v>
      </c>
      <c r="C24" s="85" t="s">
        <v>85</v>
      </c>
      <c r="D24" s="57"/>
      <c r="E24" s="58">
        <v>1438293</v>
      </c>
      <c r="F24" s="58">
        <v>1438293</v>
      </c>
      <c r="G24" s="17">
        <f>D24+E24-F24</f>
        <v>0</v>
      </c>
      <c r="H24" s="58"/>
      <c r="I24" s="58">
        <v>10</v>
      </c>
      <c r="J24" s="59"/>
      <c r="K24" s="59"/>
      <c r="L24" s="59"/>
      <c r="M24" s="59"/>
      <c r="N24" s="60"/>
    </row>
    <row r="25" spans="1:14" ht="12" customHeight="1">
      <c r="A25" s="109"/>
      <c r="B25" s="106">
        <v>33024</v>
      </c>
      <c r="C25" s="31" t="s">
        <v>104</v>
      </c>
      <c r="D25" s="57"/>
      <c r="E25" s="58">
        <v>58550</v>
      </c>
      <c r="F25" s="58">
        <v>58550</v>
      </c>
      <c r="G25" s="17">
        <f t="shared" si="2"/>
        <v>0</v>
      </c>
      <c r="H25" s="58"/>
      <c r="I25" s="58"/>
      <c r="J25" s="59"/>
      <c r="K25" s="59"/>
      <c r="L25" s="59"/>
      <c r="M25" s="59"/>
      <c r="N25" s="60"/>
    </row>
    <row r="26" spans="1:14" ht="12" customHeight="1">
      <c r="A26" s="109"/>
      <c r="B26" s="106">
        <v>33025</v>
      </c>
      <c r="C26" s="85" t="s">
        <v>103</v>
      </c>
      <c r="D26" s="57"/>
      <c r="E26" s="58">
        <v>228000</v>
      </c>
      <c r="F26" s="58">
        <v>228000</v>
      </c>
      <c r="G26" s="17">
        <f t="shared" si="2"/>
        <v>0</v>
      </c>
      <c r="H26" s="58"/>
      <c r="I26" s="58"/>
      <c r="J26" s="59"/>
      <c r="K26" s="59"/>
      <c r="L26" s="59"/>
      <c r="M26" s="59"/>
      <c r="N26" s="60"/>
    </row>
    <row r="27" spans="1:14" ht="12" customHeight="1">
      <c r="A27" s="109"/>
      <c r="B27" s="106">
        <v>33215</v>
      </c>
      <c r="C27" s="31" t="s">
        <v>102</v>
      </c>
      <c r="D27" s="57"/>
      <c r="E27" s="58">
        <v>3771280</v>
      </c>
      <c r="F27" s="58">
        <v>3771280</v>
      </c>
      <c r="G27" s="17">
        <f t="shared" si="2"/>
        <v>0</v>
      </c>
      <c r="H27" s="58"/>
      <c r="I27" s="58"/>
      <c r="J27" s="59"/>
      <c r="K27" s="59"/>
      <c r="L27" s="59"/>
      <c r="M27" s="59"/>
      <c r="N27" s="60"/>
    </row>
    <row r="28" spans="1:14" ht="12" customHeight="1">
      <c r="A28" s="109"/>
      <c r="B28" s="106">
        <v>33457</v>
      </c>
      <c r="C28" s="31" t="s">
        <v>86</v>
      </c>
      <c r="D28" s="57"/>
      <c r="E28" s="58">
        <v>5122967</v>
      </c>
      <c r="F28" s="58">
        <v>5122967</v>
      </c>
      <c r="G28" s="17">
        <f t="shared" si="2"/>
        <v>0</v>
      </c>
      <c r="H28" s="58"/>
      <c r="I28" s="58">
        <v>99956</v>
      </c>
      <c r="J28" s="59"/>
      <c r="K28" s="59"/>
      <c r="L28" s="59"/>
      <c r="M28" s="59"/>
      <c r="N28" s="60"/>
    </row>
    <row r="29" spans="1:14" ht="12" customHeight="1">
      <c r="A29" s="109"/>
      <c r="B29" s="106">
        <v>33034</v>
      </c>
      <c r="C29" s="31" t="s">
        <v>101</v>
      </c>
      <c r="D29" s="57"/>
      <c r="E29" s="58">
        <v>758274</v>
      </c>
      <c r="F29" s="58">
        <v>758274</v>
      </c>
      <c r="G29" s="17">
        <f t="shared" si="2"/>
        <v>0</v>
      </c>
      <c r="H29" s="58"/>
      <c r="I29" s="58">
        <v>7330</v>
      </c>
      <c r="J29" s="59"/>
      <c r="K29" s="59"/>
      <c r="L29" s="59"/>
      <c r="M29" s="59"/>
      <c r="N29" s="60"/>
    </row>
    <row r="30" spans="1:14" ht="12" customHeight="1">
      <c r="A30" s="109"/>
      <c r="B30" s="106">
        <v>33038</v>
      </c>
      <c r="C30" s="31" t="s">
        <v>79</v>
      </c>
      <c r="D30" s="57"/>
      <c r="E30" s="58">
        <v>1166904</v>
      </c>
      <c r="F30" s="58">
        <v>1166904</v>
      </c>
      <c r="G30" s="17">
        <f t="shared" si="2"/>
        <v>0</v>
      </c>
      <c r="H30" s="58"/>
      <c r="I30" s="58"/>
      <c r="J30" s="59"/>
      <c r="K30" s="59"/>
      <c r="L30" s="59"/>
      <c r="M30" s="59"/>
      <c r="N30" s="60"/>
    </row>
    <row r="31" spans="1:14" ht="12" customHeight="1">
      <c r="A31" s="109"/>
      <c r="B31" s="106">
        <v>33435</v>
      </c>
      <c r="C31" s="31" t="s">
        <v>87</v>
      </c>
      <c r="D31" s="57"/>
      <c r="E31" s="58">
        <v>1049516</v>
      </c>
      <c r="F31" s="58">
        <v>1049516</v>
      </c>
      <c r="G31" s="17">
        <f t="shared" si="2"/>
        <v>0</v>
      </c>
      <c r="H31" s="58"/>
      <c r="I31" s="58"/>
      <c r="J31" s="59"/>
      <c r="K31" s="59"/>
      <c r="L31" s="59"/>
      <c r="M31" s="59"/>
      <c r="N31" s="60"/>
    </row>
    <row r="32" spans="1:14" ht="12" customHeight="1">
      <c r="A32" s="109"/>
      <c r="B32" s="106">
        <v>33123</v>
      </c>
      <c r="C32" s="31" t="s">
        <v>18</v>
      </c>
      <c r="D32" s="57"/>
      <c r="E32" s="58">
        <v>5838245.2</v>
      </c>
      <c r="F32" s="58">
        <v>5838245.2</v>
      </c>
      <c r="G32" s="17">
        <f t="shared" si="2"/>
        <v>0</v>
      </c>
      <c r="H32" s="58"/>
      <c r="I32" s="58"/>
      <c r="J32" s="59"/>
      <c r="K32" s="59"/>
      <c r="L32" s="59"/>
      <c r="M32" s="59"/>
      <c r="N32" s="60"/>
    </row>
    <row r="33" spans="1:14" ht="12" customHeight="1">
      <c r="A33" s="109"/>
      <c r="B33" s="106">
        <v>33031</v>
      </c>
      <c r="C33" s="31" t="s">
        <v>80</v>
      </c>
      <c r="D33" s="57"/>
      <c r="E33" s="58">
        <v>46288248</v>
      </c>
      <c r="F33" s="58">
        <v>46288248</v>
      </c>
      <c r="G33" s="17">
        <f t="shared" si="2"/>
        <v>0</v>
      </c>
      <c r="H33" s="58"/>
      <c r="I33" s="58"/>
      <c r="J33" s="59"/>
      <c r="K33" s="59"/>
      <c r="L33" s="59"/>
      <c r="M33" s="59"/>
      <c r="N33" s="60"/>
    </row>
    <row r="34" spans="1:14" ht="12" customHeight="1">
      <c r="A34" s="109"/>
      <c r="B34" s="106">
        <v>33910</v>
      </c>
      <c r="C34" s="85" t="s">
        <v>97</v>
      </c>
      <c r="D34" s="57"/>
      <c r="E34" s="58">
        <v>42000</v>
      </c>
      <c r="F34" s="58">
        <v>42000</v>
      </c>
      <c r="G34" s="17">
        <f t="shared" si="2"/>
        <v>0</v>
      </c>
      <c r="H34" s="58"/>
      <c r="I34" s="58"/>
      <c r="J34" s="59"/>
      <c r="K34" s="59"/>
      <c r="L34" s="59"/>
      <c r="M34" s="59"/>
      <c r="N34" s="60"/>
    </row>
    <row r="35" spans="1:14" ht="12" customHeight="1">
      <c r="A35" s="109"/>
      <c r="B35" s="106">
        <v>33019</v>
      </c>
      <c r="C35" s="85" t="s">
        <v>19</v>
      </c>
      <c r="D35" s="57"/>
      <c r="E35" s="58">
        <v>5266794.6</v>
      </c>
      <c r="F35" s="58">
        <v>5266794.6</v>
      </c>
      <c r="G35" s="17">
        <f t="shared" si="2"/>
        <v>0</v>
      </c>
      <c r="H35" s="58"/>
      <c r="I35" s="58"/>
      <c r="J35" s="59"/>
      <c r="K35" s="59"/>
      <c r="L35" s="59"/>
      <c r="M35" s="59"/>
      <c r="N35" s="60"/>
    </row>
    <row r="36" spans="1:14" ht="12" customHeight="1">
      <c r="A36" s="110">
        <v>2315400</v>
      </c>
      <c r="B36" s="14">
        <v>33019</v>
      </c>
      <c r="C36" s="83" t="s">
        <v>116</v>
      </c>
      <c r="D36" s="26">
        <v>132276.71</v>
      </c>
      <c r="E36" s="17">
        <v>1770283.99</v>
      </c>
      <c r="F36" s="17">
        <v>1902545.08</v>
      </c>
      <c r="G36" s="17">
        <f t="shared" si="2"/>
        <v>15.619999999878928</v>
      </c>
      <c r="H36" s="58"/>
      <c r="I36" s="58"/>
      <c r="J36" s="59"/>
      <c r="K36" s="17">
        <v>135.69</v>
      </c>
      <c r="L36" s="17">
        <f aca="true" t="shared" si="3" ref="L36:L60">G36-J36+K36</f>
        <v>151.30999999987893</v>
      </c>
      <c r="M36" s="21"/>
      <c r="N36" s="23"/>
    </row>
    <row r="37" spans="1:14" ht="12" customHeight="1">
      <c r="A37" s="110">
        <v>2315800</v>
      </c>
      <c r="B37" s="14">
        <v>33019</v>
      </c>
      <c r="C37" s="83" t="s">
        <v>117</v>
      </c>
      <c r="D37" s="26">
        <v>3167418.6499999994</v>
      </c>
      <c r="E37" s="17">
        <v>259111.36</v>
      </c>
      <c r="F37" s="17">
        <v>3426874.2</v>
      </c>
      <c r="G37" s="17">
        <f t="shared" si="2"/>
        <v>-344.19000000087544</v>
      </c>
      <c r="H37" s="58"/>
      <c r="I37" s="58"/>
      <c r="J37" s="59"/>
      <c r="K37" s="17">
        <v>437.78</v>
      </c>
      <c r="L37" s="17">
        <f t="shared" si="3"/>
        <v>93.58999999912453</v>
      </c>
      <c r="M37" s="21"/>
      <c r="N37" s="23"/>
    </row>
    <row r="38" spans="1:14" ht="12" customHeight="1">
      <c r="A38" s="110">
        <v>2313000</v>
      </c>
      <c r="B38" s="15">
        <v>33037</v>
      </c>
      <c r="C38" s="83" t="s">
        <v>118</v>
      </c>
      <c r="D38" s="27"/>
      <c r="E38" s="17">
        <v>3124559</v>
      </c>
      <c r="F38" s="17">
        <v>1335641.8</v>
      </c>
      <c r="G38" s="17">
        <f t="shared" si="2"/>
        <v>1788917.2</v>
      </c>
      <c r="H38" s="58"/>
      <c r="I38" s="58"/>
      <c r="J38" s="59"/>
      <c r="K38" s="17">
        <v>2093.28</v>
      </c>
      <c r="L38" s="17">
        <f t="shared" si="3"/>
        <v>1791010.48</v>
      </c>
      <c r="M38" s="21"/>
      <c r="N38" s="23"/>
    </row>
    <row r="39" spans="1:14" ht="12" customHeight="1">
      <c r="A39" s="110">
        <v>2313000</v>
      </c>
      <c r="B39" s="15">
        <v>33939</v>
      </c>
      <c r="C39" s="83" t="s">
        <v>137</v>
      </c>
      <c r="D39" s="27"/>
      <c r="E39" s="17">
        <v>23933290</v>
      </c>
      <c r="F39" s="17">
        <v>788500</v>
      </c>
      <c r="G39" s="17">
        <f t="shared" si="2"/>
        <v>23144790</v>
      </c>
      <c r="H39" s="58"/>
      <c r="I39" s="58"/>
      <c r="J39" s="59"/>
      <c r="K39" s="17"/>
      <c r="L39" s="17">
        <f t="shared" si="3"/>
        <v>23144790</v>
      </c>
      <c r="M39" s="21"/>
      <c r="N39" s="23"/>
    </row>
    <row r="40" spans="1:14" ht="12" customHeight="1">
      <c r="A40" s="107">
        <v>2312100</v>
      </c>
      <c r="B40" s="15">
        <v>33030</v>
      </c>
      <c r="C40" s="83" t="s">
        <v>127</v>
      </c>
      <c r="D40" s="26">
        <v>30727985.54</v>
      </c>
      <c r="E40" s="17">
        <f>36377506.14-1803200</f>
        <v>34574306.14</v>
      </c>
      <c r="F40" s="17">
        <v>40140196.25</v>
      </c>
      <c r="G40" s="17">
        <f t="shared" si="2"/>
        <v>25162095.43</v>
      </c>
      <c r="H40" s="58"/>
      <c r="I40" s="58"/>
      <c r="J40" s="17"/>
      <c r="K40" s="17">
        <v>10227.81</v>
      </c>
      <c r="L40" s="17">
        <f t="shared" si="3"/>
        <v>25172323.24</v>
      </c>
      <c r="M40" s="21"/>
      <c r="N40" s="23"/>
    </row>
    <row r="41" spans="1:14" ht="12" customHeight="1">
      <c r="A41" s="107">
        <v>2312100</v>
      </c>
      <c r="B41" s="15">
        <v>33926</v>
      </c>
      <c r="C41" s="83" t="s">
        <v>128</v>
      </c>
      <c r="D41" s="26">
        <v>5853650</v>
      </c>
      <c r="E41" s="17">
        <v>1803200</v>
      </c>
      <c r="F41" s="17">
        <v>7302980</v>
      </c>
      <c r="G41" s="17">
        <f t="shared" si="2"/>
        <v>353870</v>
      </c>
      <c r="H41" s="58"/>
      <c r="I41" s="58"/>
      <c r="J41" s="17"/>
      <c r="K41" s="17"/>
      <c r="L41" s="17">
        <f t="shared" si="3"/>
        <v>353870</v>
      </c>
      <c r="M41" s="21"/>
      <c r="N41" s="23"/>
    </row>
    <row r="42" spans="1:14" ht="12" customHeight="1">
      <c r="A42" s="107">
        <v>2312200</v>
      </c>
      <c r="B42" s="15">
        <v>33030</v>
      </c>
      <c r="C42" s="83" t="s">
        <v>119</v>
      </c>
      <c r="D42" s="26">
        <v>13121751.3</v>
      </c>
      <c r="E42" s="17">
        <v>10068015.06</v>
      </c>
      <c r="F42" s="17">
        <v>16051794.47</v>
      </c>
      <c r="G42" s="17">
        <f t="shared" si="2"/>
        <v>7137971.889999999</v>
      </c>
      <c r="H42" s="58"/>
      <c r="I42" s="58"/>
      <c r="J42" s="17"/>
      <c r="K42" s="17">
        <v>2039.42</v>
      </c>
      <c r="L42" s="17">
        <f t="shared" si="3"/>
        <v>7140011.309999999</v>
      </c>
      <c r="M42" s="21"/>
      <c r="N42" s="23"/>
    </row>
    <row r="43" spans="1:14" ht="12" customHeight="1">
      <c r="A43" s="107">
        <v>2312200</v>
      </c>
      <c r="B43" s="15">
        <v>33926</v>
      </c>
      <c r="C43" s="83" t="s">
        <v>120</v>
      </c>
      <c r="D43" s="26">
        <v>180000</v>
      </c>
      <c r="E43" s="17">
        <v>130000</v>
      </c>
      <c r="F43" s="17">
        <v>307628</v>
      </c>
      <c r="G43" s="17">
        <f t="shared" si="2"/>
        <v>2372</v>
      </c>
      <c r="H43" s="58"/>
      <c r="I43" s="58"/>
      <c r="J43" s="17"/>
      <c r="K43" s="17"/>
      <c r="L43" s="17">
        <f t="shared" si="3"/>
        <v>2372</v>
      </c>
      <c r="M43" s="21"/>
      <c r="N43" s="23"/>
    </row>
    <row r="44" spans="1:14" ht="12" customHeight="1">
      <c r="A44" s="107">
        <v>2312300</v>
      </c>
      <c r="B44" s="15">
        <v>33030</v>
      </c>
      <c r="C44" s="83" t="s">
        <v>121</v>
      </c>
      <c r="D44" s="26">
        <v>16327453.33</v>
      </c>
      <c r="E44" s="17">
        <v>12518949.76</v>
      </c>
      <c r="F44" s="17">
        <v>18559062.52</v>
      </c>
      <c r="G44" s="17">
        <f t="shared" si="2"/>
        <v>10287340.57</v>
      </c>
      <c r="H44" s="58"/>
      <c r="I44" s="58"/>
      <c r="J44" s="17"/>
      <c r="K44" s="17">
        <v>4026</v>
      </c>
      <c r="L44" s="17">
        <f t="shared" si="3"/>
        <v>10291366.57</v>
      </c>
      <c r="M44" s="21"/>
      <c r="N44" s="23"/>
    </row>
    <row r="45" spans="1:14" ht="12" customHeight="1">
      <c r="A45" s="107">
        <v>2312300</v>
      </c>
      <c r="B45" s="15">
        <v>33926</v>
      </c>
      <c r="C45" s="83" t="s">
        <v>122</v>
      </c>
      <c r="D45" s="26">
        <v>300000</v>
      </c>
      <c r="E45" s="17">
        <v>157000</v>
      </c>
      <c r="F45" s="17">
        <v>398000</v>
      </c>
      <c r="G45" s="17">
        <f t="shared" si="2"/>
        <v>59000</v>
      </c>
      <c r="H45" s="58"/>
      <c r="I45" s="58"/>
      <c r="J45" s="17"/>
      <c r="K45" s="17"/>
      <c r="L45" s="17">
        <f t="shared" si="3"/>
        <v>59000</v>
      </c>
      <c r="M45" s="21"/>
      <c r="N45" s="23"/>
    </row>
    <row r="46" spans="1:14" ht="12" customHeight="1">
      <c r="A46" s="107">
        <v>2311500</v>
      </c>
      <c r="B46" s="15">
        <v>33007</v>
      </c>
      <c r="C46" s="86" t="s">
        <v>123</v>
      </c>
      <c r="D46" s="26"/>
      <c r="E46" s="17">
        <v>159350</v>
      </c>
      <c r="F46" s="17">
        <f>162284-2934</f>
        <v>159350</v>
      </c>
      <c r="G46" s="17">
        <f t="shared" si="2"/>
        <v>0</v>
      </c>
      <c r="H46" s="58"/>
      <c r="I46" s="58"/>
      <c r="J46" s="17"/>
      <c r="K46" s="17">
        <v>8.44</v>
      </c>
      <c r="L46" s="17">
        <f t="shared" si="3"/>
        <v>8.44</v>
      </c>
      <c r="M46" s="21"/>
      <c r="N46" s="23"/>
    </row>
    <row r="47" spans="1:14" ht="12" customHeight="1">
      <c r="A47" s="107">
        <v>2313500</v>
      </c>
      <c r="B47" s="15">
        <v>33007</v>
      </c>
      <c r="C47" s="86" t="s">
        <v>124</v>
      </c>
      <c r="D47" s="26"/>
      <c r="E47" s="17">
        <v>4484647</v>
      </c>
      <c r="F47" s="17">
        <v>3910312.6</v>
      </c>
      <c r="G47" s="17">
        <f t="shared" si="2"/>
        <v>574334.3999999999</v>
      </c>
      <c r="H47" s="58"/>
      <c r="I47" s="58"/>
      <c r="J47" s="17"/>
      <c r="K47" s="17">
        <v>99.08</v>
      </c>
      <c r="L47" s="17">
        <f t="shared" si="3"/>
        <v>574433.4799999999</v>
      </c>
      <c r="M47" s="21"/>
      <c r="N47" s="23"/>
    </row>
    <row r="48" spans="1:14" ht="12" customHeight="1">
      <c r="A48" s="107">
        <v>2313600</v>
      </c>
      <c r="B48" s="15">
        <v>33007</v>
      </c>
      <c r="C48" s="86" t="s">
        <v>125</v>
      </c>
      <c r="D48" s="26"/>
      <c r="E48" s="17">
        <v>152610</v>
      </c>
      <c r="F48" s="17">
        <v>69850</v>
      </c>
      <c r="G48" s="17">
        <f t="shared" si="2"/>
        <v>82760</v>
      </c>
      <c r="H48" s="58"/>
      <c r="I48" s="58"/>
      <c r="J48" s="17"/>
      <c r="K48" s="17"/>
      <c r="L48" s="17">
        <f t="shared" si="3"/>
        <v>82760</v>
      </c>
      <c r="M48" s="21"/>
      <c r="N48" s="23"/>
    </row>
    <row r="49" spans="1:14" ht="12" customHeight="1">
      <c r="A49" s="7">
        <v>2313400</v>
      </c>
      <c r="B49" s="14">
        <v>33007</v>
      </c>
      <c r="C49" s="83" t="s">
        <v>126</v>
      </c>
      <c r="D49" s="26">
        <v>75721.02</v>
      </c>
      <c r="E49" s="17">
        <v>147485.48</v>
      </c>
      <c r="F49" s="17">
        <v>223206.5</v>
      </c>
      <c r="G49" s="17">
        <f t="shared" si="2"/>
        <v>0</v>
      </c>
      <c r="H49" s="58"/>
      <c r="I49" s="58"/>
      <c r="J49" s="17"/>
      <c r="K49" s="17"/>
      <c r="L49" s="17">
        <f t="shared" si="3"/>
        <v>0</v>
      </c>
      <c r="M49" s="21"/>
      <c r="N49" s="23"/>
    </row>
    <row r="50" spans="1:14" ht="12" customHeight="1">
      <c r="A50" s="7">
        <v>2315000</v>
      </c>
      <c r="B50" s="14">
        <v>33007</v>
      </c>
      <c r="C50" s="83" t="s">
        <v>7</v>
      </c>
      <c r="D50" s="26">
        <v>601501.4900000006</v>
      </c>
      <c r="E50" s="17"/>
      <c r="F50" s="17">
        <v>599203.91</v>
      </c>
      <c r="G50" s="17">
        <f t="shared" si="2"/>
        <v>2297.58000000054</v>
      </c>
      <c r="H50" s="58"/>
      <c r="I50" s="58"/>
      <c r="J50" s="17"/>
      <c r="K50" s="17">
        <v>81.58</v>
      </c>
      <c r="L50" s="17">
        <f t="shared" si="3"/>
        <v>2379.16000000054</v>
      </c>
      <c r="M50" s="21"/>
      <c r="N50" s="23"/>
    </row>
    <row r="51" spans="1:14" ht="12" customHeight="1">
      <c r="A51" s="7">
        <v>2314400</v>
      </c>
      <c r="B51" s="14">
        <v>33007</v>
      </c>
      <c r="C51" s="83" t="s">
        <v>4</v>
      </c>
      <c r="D51" s="26">
        <v>93627.35999999996</v>
      </c>
      <c r="E51" s="17"/>
      <c r="F51" s="17">
        <v>62974.78</v>
      </c>
      <c r="G51" s="17">
        <f t="shared" si="2"/>
        <v>30652.579999999958</v>
      </c>
      <c r="H51" s="58"/>
      <c r="I51" s="58"/>
      <c r="J51" s="17"/>
      <c r="K51" s="17">
        <v>19.28</v>
      </c>
      <c r="L51" s="17">
        <f t="shared" si="3"/>
        <v>30671.859999999957</v>
      </c>
      <c r="M51" s="21"/>
      <c r="N51" s="23"/>
    </row>
    <row r="52" spans="1:14" ht="12" customHeight="1">
      <c r="A52" s="7">
        <v>2314500</v>
      </c>
      <c r="B52" s="14">
        <v>33007</v>
      </c>
      <c r="C52" s="83" t="s">
        <v>5</v>
      </c>
      <c r="D52" s="26">
        <v>186410.38</v>
      </c>
      <c r="E52" s="17"/>
      <c r="F52" s="17">
        <v>186410.38</v>
      </c>
      <c r="G52" s="17">
        <f t="shared" si="2"/>
        <v>0</v>
      </c>
      <c r="H52" s="58"/>
      <c r="I52" s="58"/>
      <c r="J52" s="17"/>
      <c r="K52" s="17"/>
      <c r="L52" s="17">
        <f t="shared" si="3"/>
        <v>0</v>
      </c>
      <c r="M52" s="21"/>
      <c r="N52" s="23"/>
    </row>
    <row r="53" spans="1:14" ht="12" customHeight="1">
      <c r="A53" s="7">
        <v>2314000</v>
      </c>
      <c r="B53" s="14">
        <v>33006</v>
      </c>
      <c r="C53" s="83" t="s">
        <v>129</v>
      </c>
      <c r="D53" s="26">
        <v>1843997.0499999993</v>
      </c>
      <c r="E53" s="17">
        <v>385879.9</v>
      </c>
      <c r="F53" s="17"/>
      <c r="G53" s="17">
        <f t="shared" si="2"/>
        <v>2229876.9499999993</v>
      </c>
      <c r="H53" s="58"/>
      <c r="I53" s="58"/>
      <c r="J53" s="17"/>
      <c r="K53" s="17"/>
      <c r="L53" s="17">
        <f t="shared" si="3"/>
        <v>2229876.9499999993</v>
      </c>
      <c r="M53" s="21"/>
      <c r="N53" s="23"/>
    </row>
    <row r="54" spans="1:14" ht="12" customHeight="1">
      <c r="A54" s="7"/>
      <c r="B54" s="14">
        <v>33006</v>
      </c>
      <c r="C54" s="83" t="s">
        <v>130</v>
      </c>
      <c r="D54" s="26">
        <v>38917458.910000004</v>
      </c>
      <c r="E54" s="17">
        <v>988466.22</v>
      </c>
      <c r="F54" s="17">
        <v>24143741.44</v>
      </c>
      <c r="G54" s="17">
        <f t="shared" si="2"/>
        <v>15762183.690000001</v>
      </c>
      <c r="H54" s="58"/>
      <c r="I54" s="58"/>
      <c r="J54" s="17"/>
      <c r="K54" s="17">
        <v>11790.57</v>
      </c>
      <c r="L54" s="17">
        <f t="shared" si="3"/>
        <v>15773974.260000002</v>
      </c>
      <c r="M54" s="21"/>
      <c r="N54" s="23"/>
    </row>
    <row r="55" spans="1:14" ht="12" customHeight="1">
      <c r="A55" s="7">
        <v>2314100</v>
      </c>
      <c r="B55" s="14">
        <v>33006</v>
      </c>
      <c r="C55" s="83" t="s">
        <v>131</v>
      </c>
      <c r="D55" s="26">
        <v>1867350</v>
      </c>
      <c r="E55" s="17">
        <v>95036</v>
      </c>
      <c r="F55" s="17">
        <v>229510.11</v>
      </c>
      <c r="G55" s="17">
        <f t="shared" si="2"/>
        <v>1732875.8900000001</v>
      </c>
      <c r="H55" s="58"/>
      <c r="I55" s="58"/>
      <c r="J55" s="17"/>
      <c r="K55" s="17"/>
      <c r="L55" s="17">
        <f t="shared" si="3"/>
        <v>1732875.8900000001</v>
      </c>
      <c r="M55" s="21"/>
      <c r="N55" s="23"/>
    </row>
    <row r="56" spans="1:14" ht="12" customHeight="1">
      <c r="A56" s="7"/>
      <c r="B56" s="14">
        <v>33006</v>
      </c>
      <c r="C56" s="83" t="s">
        <v>132</v>
      </c>
      <c r="D56" s="26">
        <v>11587323.65</v>
      </c>
      <c r="E56" s="17">
        <v>353480.58</v>
      </c>
      <c r="F56" s="17">
        <v>7881105.38</v>
      </c>
      <c r="G56" s="17">
        <f t="shared" si="2"/>
        <v>4059698.8500000006</v>
      </c>
      <c r="H56" s="58"/>
      <c r="I56" s="58"/>
      <c r="J56" s="17"/>
      <c r="K56" s="17">
        <v>2540.19</v>
      </c>
      <c r="L56" s="17">
        <f t="shared" si="3"/>
        <v>4062239.0400000005</v>
      </c>
      <c r="M56" s="21"/>
      <c r="N56" s="23"/>
    </row>
    <row r="57" spans="1:14" ht="12" customHeight="1">
      <c r="A57" s="7">
        <v>2314200</v>
      </c>
      <c r="B57" s="14">
        <v>33006</v>
      </c>
      <c r="C57" s="83" t="s">
        <v>133</v>
      </c>
      <c r="D57" s="26">
        <v>2191033</v>
      </c>
      <c r="E57" s="17">
        <v>18989</v>
      </c>
      <c r="F57" s="17">
        <v>425000</v>
      </c>
      <c r="G57" s="17">
        <f t="shared" si="2"/>
        <v>1785022</v>
      </c>
      <c r="H57" s="58"/>
      <c r="I57" s="58"/>
      <c r="J57" s="17"/>
      <c r="K57" s="17"/>
      <c r="L57" s="17">
        <f t="shared" si="3"/>
        <v>1785022</v>
      </c>
      <c r="M57" s="21"/>
      <c r="N57" s="23"/>
    </row>
    <row r="58" spans="1:14" ht="12" customHeight="1">
      <c r="A58" s="7"/>
      <c r="B58" s="14">
        <v>33006</v>
      </c>
      <c r="C58" s="83" t="s">
        <v>134</v>
      </c>
      <c r="D58" s="26">
        <v>29737487.040000003</v>
      </c>
      <c r="E58" s="17">
        <f>5989205.91+2658188.13</f>
        <v>8647394.04</v>
      </c>
      <c r="F58" s="17">
        <v>18715401.97</v>
      </c>
      <c r="G58" s="17">
        <f t="shared" si="2"/>
        <v>19669479.11</v>
      </c>
      <c r="H58" s="58"/>
      <c r="I58" s="58"/>
      <c r="J58" s="17"/>
      <c r="K58" s="17">
        <v>13137.63</v>
      </c>
      <c r="L58" s="17">
        <f t="shared" si="3"/>
        <v>19682616.74</v>
      </c>
      <c r="M58" s="21"/>
      <c r="N58" s="23"/>
    </row>
    <row r="59" spans="1:14" ht="12" customHeight="1">
      <c r="A59" s="7">
        <v>2315100</v>
      </c>
      <c r="B59" s="14">
        <v>33887</v>
      </c>
      <c r="C59" s="83" t="s">
        <v>135</v>
      </c>
      <c r="D59" s="26">
        <v>2097182</v>
      </c>
      <c r="E59" s="17"/>
      <c r="F59" s="17">
        <v>842005</v>
      </c>
      <c r="G59" s="17">
        <f t="shared" si="2"/>
        <v>1255177</v>
      </c>
      <c r="H59" s="58"/>
      <c r="I59" s="58"/>
      <c r="J59" s="17"/>
      <c r="K59" s="17"/>
      <c r="L59" s="17">
        <f t="shared" si="3"/>
        <v>1255177</v>
      </c>
      <c r="M59" s="21"/>
      <c r="N59" s="23"/>
    </row>
    <row r="60" spans="1:14" ht="12" customHeight="1" thickBot="1">
      <c r="A60" s="7"/>
      <c r="B60" s="14">
        <v>33012</v>
      </c>
      <c r="C60" s="83" t="s">
        <v>136</v>
      </c>
      <c r="D60" s="47">
        <v>39690819.18</v>
      </c>
      <c r="E60" s="39">
        <f>25841012.13+4755.05</f>
        <v>25845767.18</v>
      </c>
      <c r="F60" s="39">
        <v>57797413.63</v>
      </c>
      <c r="G60" s="39">
        <f t="shared" si="2"/>
        <v>7739172.729999997</v>
      </c>
      <c r="H60" s="62"/>
      <c r="I60" s="62"/>
      <c r="J60" s="39"/>
      <c r="K60" s="39">
        <v>10667.22</v>
      </c>
      <c r="L60" s="39">
        <f t="shared" si="3"/>
        <v>7749839.949999996</v>
      </c>
      <c r="M60" s="48"/>
      <c r="N60" s="49"/>
    </row>
    <row r="61" spans="1:14" ht="15" customHeight="1" thickBot="1">
      <c r="A61" s="109"/>
      <c r="B61" s="110"/>
      <c r="C61" s="46" t="s">
        <v>20</v>
      </c>
      <c r="D61" s="74">
        <f aca="true" t="shared" si="4" ref="D61:L61">SUM(D19:D60)</f>
        <v>198700446.60999998</v>
      </c>
      <c r="E61" s="71">
        <f t="shared" si="4"/>
        <v>4645289816.51</v>
      </c>
      <c r="F61" s="71">
        <f t="shared" si="4"/>
        <v>4721130703.820001</v>
      </c>
      <c r="G61" s="71">
        <f t="shared" si="4"/>
        <v>122859559.30000001</v>
      </c>
      <c r="H61" s="71">
        <f t="shared" si="4"/>
        <v>0</v>
      </c>
      <c r="I61" s="71">
        <f t="shared" si="4"/>
        <v>629052.47</v>
      </c>
      <c r="J61" s="71">
        <f t="shared" si="4"/>
        <v>0</v>
      </c>
      <c r="K61" s="71">
        <f t="shared" si="4"/>
        <v>57303.97</v>
      </c>
      <c r="L61" s="71">
        <f t="shared" si="4"/>
        <v>122916863.27000001</v>
      </c>
      <c r="M61" s="71">
        <f>SUM(M19:M60)</f>
        <v>0</v>
      </c>
      <c r="N61" s="75">
        <f>SUM(N19:N60)</f>
        <v>0</v>
      </c>
    </row>
    <row r="62" spans="1:14" ht="12" customHeight="1">
      <c r="A62" s="109"/>
      <c r="B62" s="110"/>
      <c r="C62" s="40"/>
      <c r="D62" s="41"/>
      <c r="E62" s="42"/>
      <c r="F62" s="42"/>
      <c r="G62" s="42"/>
      <c r="H62" s="42"/>
      <c r="I62" s="42"/>
      <c r="J62" s="43"/>
      <c r="K62" s="43"/>
      <c r="L62" s="44"/>
      <c r="M62" s="44"/>
      <c r="N62" s="45"/>
    </row>
    <row r="63" spans="1:14" ht="12" customHeight="1">
      <c r="A63" s="109"/>
      <c r="B63" s="110"/>
      <c r="C63" s="28" t="s">
        <v>21</v>
      </c>
      <c r="D63" s="25"/>
      <c r="E63" s="19"/>
      <c r="F63" s="19"/>
      <c r="G63" s="19"/>
      <c r="H63" s="19"/>
      <c r="I63" s="19"/>
      <c r="J63" s="20"/>
      <c r="K63" s="20"/>
      <c r="L63" s="18"/>
      <c r="M63" s="18"/>
      <c r="N63" s="22"/>
    </row>
    <row r="64" spans="1:14" ht="12" customHeight="1">
      <c r="A64" s="109"/>
      <c r="B64" s="110">
        <v>34053</v>
      </c>
      <c r="C64" s="83" t="s">
        <v>88</v>
      </c>
      <c r="D64" s="65"/>
      <c r="E64" s="58">
        <v>355000</v>
      </c>
      <c r="F64" s="58">
        <v>354999.76</v>
      </c>
      <c r="G64" s="17">
        <f>D64+E64-F64</f>
        <v>0.23999999999068677</v>
      </c>
      <c r="H64" s="58"/>
      <c r="I64" s="58">
        <v>59.24</v>
      </c>
      <c r="J64" s="66"/>
      <c r="K64" s="66"/>
      <c r="L64" s="66"/>
      <c r="M64" s="66"/>
      <c r="N64" s="67"/>
    </row>
    <row r="65" spans="1:14" ht="12" customHeight="1">
      <c r="A65" s="109"/>
      <c r="B65" s="110">
        <v>34070</v>
      </c>
      <c r="C65" s="31" t="s">
        <v>89</v>
      </c>
      <c r="D65" s="65"/>
      <c r="E65" s="58">
        <v>422000</v>
      </c>
      <c r="F65" s="58">
        <v>422000</v>
      </c>
      <c r="G65" s="17">
        <f>D65+E65-F65</f>
        <v>0</v>
      </c>
      <c r="H65" s="58"/>
      <c r="I65" s="58">
        <v>3182</v>
      </c>
      <c r="J65" s="66"/>
      <c r="K65" s="66"/>
      <c r="L65" s="66"/>
      <c r="M65" s="66"/>
      <c r="N65" s="67"/>
    </row>
    <row r="66" spans="1:14" ht="12" customHeight="1" thickBot="1">
      <c r="A66" s="109"/>
      <c r="B66" s="110">
        <v>34006</v>
      </c>
      <c r="C66" s="87" t="s">
        <v>81</v>
      </c>
      <c r="D66" s="68"/>
      <c r="E66" s="62">
        <v>26530</v>
      </c>
      <c r="F66" s="62">
        <v>26240</v>
      </c>
      <c r="G66" s="39">
        <f>D66+E66-F66</f>
        <v>290</v>
      </c>
      <c r="H66" s="62"/>
      <c r="I66" s="62">
        <v>290</v>
      </c>
      <c r="J66" s="69"/>
      <c r="K66" s="69"/>
      <c r="L66" s="69"/>
      <c r="M66" s="69"/>
      <c r="N66" s="70"/>
    </row>
    <row r="67" spans="1:14" ht="15" customHeight="1" thickBot="1">
      <c r="A67" s="109"/>
      <c r="B67" s="110"/>
      <c r="C67" s="46" t="s">
        <v>22</v>
      </c>
      <c r="D67" s="74">
        <f>SUM(D64:D66)</f>
        <v>0</v>
      </c>
      <c r="E67" s="71">
        <f aca="true" t="shared" si="5" ref="E67:L67">SUM(E64:E66)</f>
        <v>803530</v>
      </c>
      <c r="F67" s="71">
        <f t="shared" si="5"/>
        <v>803239.76</v>
      </c>
      <c r="G67" s="71">
        <f t="shared" si="5"/>
        <v>290.2399999999907</v>
      </c>
      <c r="H67" s="71">
        <f t="shared" si="5"/>
        <v>0</v>
      </c>
      <c r="I67" s="71">
        <f t="shared" si="5"/>
        <v>3531.24</v>
      </c>
      <c r="J67" s="71">
        <f t="shared" si="5"/>
        <v>0</v>
      </c>
      <c r="K67" s="71">
        <f t="shared" si="5"/>
        <v>0</v>
      </c>
      <c r="L67" s="71">
        <f t="shared" si="5"/>
        <v>0</v>
      </c>
      <c r="M67" s="71">
        <f>SUM(M64:M66)</f>
        <v>0</v>
      </c>
      <c r="N67" s="75">
        <f>SUM(N64:N66)</f>
        <v>0</v>
      </c>
    </row>
    <row r="68" spans="1:14" ht="12" customHeight="1">
      <c r="A68" s="109"/>
      <c r="B68" s="110"/>
      <c r="C68" s="50"/>
      <c r="D68" s="41"/>
      <c r="E68" s="42"/>
      <c r="F68" s="42"/>
      <c r="G68" s="42"/>
      <c r="H68" s="42"/>
      <c r="I68" s="42"/>
      <c r="J68" s="43"/>
      <c r="K68" s="43"/>
      <c r="L68" s="44"/>
      <c r="M68" s="44"/>
      <c r="N68" s="45"/>
    </row>
    <row r="69" spans="1:14" ht="12" customHeight="1">
      <c r="A69" s="109"/>
      <c r="B69" s="110"/>
      <c r="C69" s="28" t="s">
        <v>23</v>
      </c>
      <c r="D69" s="25"/>
      <c r="E69" s="19"/>
      <c r="F69" s="19"/>
      <c r="G69" s="19"/>
      <c r="H69" s="19"/>
      <c r="I69" s="19"/>
      <c r="J69" s="20"/>
      <c r="K69" s="20"/>
      <c r="L69" s="18"/>
      <c r="M69" s="18"/>
      <c r="N69" s="22"/>
    </row>
    <row r="70" spans="1:14" ht="12" customHeight="1">
      <c r="A70" s="109"/>
      <c r="B70" s="7">
        <v>17007</v>
      </c>
      <c r="C70" s="83" t="s">
        <v>6</v>
      </c>
      <c r="D70" s="26">
        <v>2766.390000000001</v>
      </c>
      <c r="E70" s="17">
        <v>21509.59</v>
      </c>
      <c r="F70" s="17">
        <v>21509.59</v>
      </c>
      <c r="G70" s="17">
        <f>D70+E70-F70</f>
        <v>2766.3899999999994</v>
      </c>
      <c r="H70" s="72"/>
      <c r="I70" s="72"/>
      <c r="J70" s="66"/>
      <c r="K70" s="66"/>
      <c r="L70" s="17">
        <f>G70-J70+K70</f>
        <v>2766.3899999999994</v>
      </c>
      <c r="M70" s="17"/>
      <c r="N70" s="24"/>
    </row>
    <row r="71" spans="1:14" ht="12" customHeight="1">
      <c r="A71" s="109"/>
      <c r="B71" s="7">
        <v>17007</v>
      </c>
      <c r="C71" s="83" t="s">
        <v>152</v>
      </c>
      <c r="D71" s="26"/>
      <c r="E71" s="17">
        <v>28671.71</v>
      </c>
      <c r="F71" s="17"/>
      <c r="G71" s="17">
        <f>D71+E71-F71</f>
        <v>28671.71</v>
      </c>
      <c r="H71" s="72"/>
      <c r="I71" s="72"/>
      <c r="J71" s="66"/>
      <c r="K71" s="66"/>
      <c r="L71" s="17"/>
      <c r="M71" s="17"/>
      <c r="N71" s="24">
        <v>28671.71</v>
      </c>
    </row>
    <row r="72" spans="1:14" ht="12" customHeight="1">
      <c r="A72" s="109"/>
      <c r="B72" s="7"/>
      <c r="C72" s="83" t="s">
        <v>98</v>
      </c>
      <c r="D72" s="26"/>
      <c r="E72" s="17">
        <v>778766.47</v>
      </c>
      <c r="F72" s="17">
        <v>778766.47</v>
      </c>
      <c r="G72" s="17">
        <f>D72+E72-F72</f>
        <v>0</v>
      </c>
      <c r="H72" s="72"/>
      <c r="I72" s="72"/>
      <c r="J72" s="66"/>
      <c r="K72" s="66"/>
      <c r="L72" s="17"/>
      <c r="M72" s="17"/>
      <c r="N72" s="24"/>
    </row>
    <row r="73" spans="1:14" ht="12" customHeight="1" thickBot="1">
      <c r="A73" s="109"/>
      <c r="B73" s="110"/>
      <c r="C73" s="83" t="s">
        <v>99</v>
      </c>
      <c r="D73" s="68"/>
      <c r="E73" s="62">
        <v>2143564.99</v>
      </c>
      <c r="F73" s="73"/>
      <c r="G73" s="39">
        <f>D73+E73-F73</f>
        <v>2143564.99</v>
      </c>
      <c r="H73" s="73"/>
      <c r="I73" s="73"/>
      <c r="J73" s="69"/>
      <c r="K73" s="69"/>
      <c r="L73" s="69"/>
      <c r="M73" s="69"/>
      <c r="N73" s="63">
        <f>G73</f>
        <v>2143564.99</v>
      </c>
    </row>
    <row r="74" spans="1:14" ht="15" customHeight="1" thickBot="1">
      <c r="A74" s="109"/>
      <c r="B74" s="110"/>
      <c r="C74" s="46" t="s">
        <v>24</v>
      </c>
      <c r="D74" s="74">
        <f>D70+D73+D71+D72</f>
        <v>2766.390000000001</v>
      </c>
      <c r="E74" s="71">
        <f aca="true" t="shared" si="6" ref="E74:L74">E70+E73+E71+E72</f>
        <v>2972512.76</v>
      </c>
      <c r="F74" s="71">
        <f t="shared" si="6"/>
        <v>800276.0599999999</v>
      </c>
      <c r="G74" s="71">
        <f t="shared" si="6"/>
        <v>2175003.0900000003</v>
      </c>
      <c r="H74" s="71">
        <f t="shared" si="6"/>
        <v>0</v>
      </c>
      <c r="I74" s="71">
        <f t="shared" si="6"/>
        <v>0</v>
      </c>
      <c r="J74" s="71">
        <f t="shared" si="6"/>
        <v>0</v>
      </c>
      <c r="K74" s="71">
        <f t="shared" si="6"/>
        <v>0</v>
      </c>
      <c r="L74" s="71">
        <f t="shared" si="6"/>
        <v>2766.3899999999994</v>
      </c>
      <c r="M74" s="71">
        <f>M70+M73+M71+M72</f>
        <v>0</v>
      </c>
      <c r="N74" s="75">
        <f>N70+N73+N71+N72</f>
        <v>2172236.7</v>
      </c>
    </row>
    <row r="75" spans="1:14" ht="12" customHeight="1">
      <c r="A75" s="109"/>
      <c r="B75" s="110"/>
      <c r="C75" s="50"/>
      <c r="D75" s="76"/>
      <c r="E75" s="77"/>
      <c r="F75" s="77"/>
      <c r="G75" s="77"/>
      <c r="H75" s="77"/>
      <c r="I75" s="77"/>
      <c r="J75" s="78"/>
      <c r="K75" s="78"/>
      <c r="L75" s="78"/>
      <c r="M75" s="78"/>
      <c r="N75" s="79"/>
    </row>
    <row r="76" spans="1:14" ht="12" customHeight="1" hidden="1">
      <c r="A76" s="109"/>
      <c r="B76" s="110"/>
      <c r="C76" s="28" t="s">
        <v>25</v>
      </c>
      <c r="D76" s="65"/>
      <c r="E76" s="72"/>
      <c r="F76" s="72"/>
      <c r="G76" s="72"/>
      <c r="H76" s="72"/>
      <c r="I76" s="72"/>
      <c r="J76" s="66"/>
      <c r="K76" s="66"/>
      <c r="L76" s="66"/>
      <c r="M76" s="66"/>
      <c r="N76" s="67"/>
    </row>
    <row r="77" spans="1:14" ht="12" customHeight="1" hidden="1">
      <c r="A77" s="109"/>
      <c r="B77" s="110"/>
      <c r="C77" s="29" t="s">
        <v>26</v>
      </c>
      <c r="D77" s="65"/>
      <c r="E77" s="72"/>
      <c r="F77" s="72"/>
      <c r="G77" s="72"/>
      <c r="H77" s="72"/>
      <c r="I77" s="72"/>
      <c r="J77" s="66"/>
      <c r="K77" s="66"/>
      <c r="L77" s="66"/>
      <c r="M77" s="66"/>
      <c r="N77" s="67"/>
    </row>
    <row r="78" spans="1:14" ht="12" customHeight="1" hidden="1" thickBot="1">
      <c r="A78" s="109"/>
      <c r="B78" s="110"/>
      <c r="C78" s="32" t="s">
        <v>27</v>
      </c>
      <c r="D78" s="65"/>
      <c r="E78" s="72"/>
      <c r="F78" s="72"/>
      <c r="G78" s="72"/>
      <c r="H78" s="72"/>
      <c r="I78" s="72"/>
      <c r="J78" s="66"/>
      <c r="K78" s="66"/>
      <c r="L78" s="66"/>
      <c r="M78" s="66"/>
      <c r="N78" s="67"/>
    </row>
    <row r="79" spans="1:14" ht="12" customHeight="1" hidden="1">
      <c r="A79" s="109"/>
      <c r="B79" s="110"/>
      <c r="C79" s="28"/>
      <c r="D79" s="65"/>
      <c r="E79" s="72"/>
      <c r="F79" s="72"/>
      <c r="G79" s="72"/>
      <c r="H79" s="72"/>
      <c r="I79" s="72"/>
      <c r="J79" s="66"/>
      <c r="K79" s="66"/>
      <c r="L79" s="66"/>
      <c r="M79" s="66"/>
      <c r="N79" s="67"/>
    </row>
    <row r="80" spans="1:14" ht="12" customHeight="1">
      <c r="A80" s="109"/>
      <c r="B80" s="110"/>
      <c r="C80" s="28" t="s">
        <v>28</v>
      </c>
      <c r="D80" s="65"/>
      <c r="E80" s="72"/>
      <c r="F80" s="72"/>
      <c r="G80" s="72"/>
      <c r="H80" s="72"/>
      <c r="I80" s="72"/>
      <c r="J80" s="66"/>
      <c r="K80" s="66"/>
      <c r="L80" s="66"/>
      <c r="M80" s="66"/>
      <c r="N80" s="67"/>
    </row>
    <row r="81" spans="1:14" ht="12" customHeight="1">
      <c r="A81" s="109"/>
      <c r="B81" s="110">
        <v>35063</v>
      </c>
      <c r="C81" s="35" t="s">
        <v>29</v>
      </c>
      <c r="D81" s="57"/>
      <c r="E81" s="58">
        <v>60000</v>
      </c>
      <c r="F81" s="58">
        <v>60000</v>
      </c>
      <c r="G81" s="17">
        <f>D81+E81-F81</f>
        <v>0</v>
      </c>
      <c r="H81" s="58"/>
      <c r="I81" s="58"/>
      <c r="J81" s="59"/>
      <c r="K81" s="59"/>
      <c r="L81" s="59"/>
      <c r="M81" s="59"/>
      <c r="N81" s="60"/>
    </row>
    <row r="82" spans="1:14" ht="12" customHeight="1">
      <c r="A82" s="109"/>
      <c r="B82" s="110">
        <v>35049</v>
      </c>
      <c r="C82" s="35" t="s">
        <v>90</v>
      </c>
      <c r="D82" s="57"/>
      <c r="E82" s="58">
        <v>40000</v>
      </c>
      <c r="F82" s="58">
        <v>40000</v>
      </c>
      <c r="G82" s="17">
        <f>D82+E82-F82</f>
        <v>0</v>
      </c>
      <c r="H82" s="58"/>
      <c r="I82" s="58"/>
      <c r="J82" s="59"/>
      <c r="K82" s="59"/>
      <c r="L82" s="59"/>
      <c r="M82" s="59"/>
      <c r="N82" s="60"/>
    </row>
    <row r="83" spans="1:14" ht="12" customHeight="1" thickBot="1">
      <c r="A83" s="109"/>
      <c r="B83" s="110">
        <v>35050</v>
      </c>
      <c r="C83" s="88" t="s">
        <v>91</v>
      </c>
      <c r="D83" s="61"/>
      <c r="E83" s="62">
        <v>40000</v>
      </c>
      <c r="F83" s="62">
        <v>40000</v>
      </c>
      <c r="G83" s="39">
        <f>D83+E83-F83</f>
        <v>0</v>
      </c>
      <c r="H83" s="62"/>
      <c r="I83" s="62"/>
      <c r="J83" s="56"/>
      <c r="K83" s="56"/>
      <c r="L83" s="56"/>
      <c r="M83" s="56"/>
      <c r="N83" s="63"/>
    </row>
    <row r="84" spans="1:14" ht="15" customHeight="1" thickBot="1">
      <c r="A84" s="109"/>
      <c r="B84" s="110"/>
      <c r="C84" s="46" t="s">
        <v>30</v>
      </c>
      <c r="D84" s="74">
        <f>SUM(D81:D83)</f>
        <v>0</v>
      </c>
      <c r="E84" s="71">
        <f aca="true" t="shared" si="7" ref="E84:L84">SUM(E81:E83)</f>
        <v>140000</v>
      </c>
      <c r="F84" s="71">
        <f t="shared" si="7"/>
        <v>140000</v>
      </c>
      <c r="G84" s="71">
        <f t="shared" si="7"/>
        <v>0</v>
      </c>
      <c r="H84" s="71">
        <f t="shared" si="7"/>
        <v>0</v>
      </c>
      <c r="I84" s="71">
        <f t="shared" si="7"/>
        <v>0</v>
      </c>
      <c r="J84" s="71">
        <f t="shared" si="7"/>
        <v>0</v>
      </c>
      <c r="K84" s="71">
        <f t="shared" si="7"/>
        <v>0</v>
      </c>
      <c r="L84" s="71">
        <f t="shared" si="7"/>
        <v>0</v>
      </c>
      <c r="M84" s="71">
        <f>SUM(M81:M83)</f>
        <v>0</v>
      </c>
      <c r="N84" s="75">
        <f>SUM(N81:N83)</f>
        <v>0</v>
      </c>
    </row>
    <row r="85" spans="1:14" ht="12" customHeight="1">
      <c r="A85" s="109"/>
      <c r="B85" s="110"/>
      <c r="C85" s="50"/>
      <c r="D85" s="76"/>
      <c r="E85" s="77"/>
      <c r="F85" s="77"/>
      <c r="G85" s="77"/>
      <c r="H85" s="77"/>
      <c r="I85" s="77"/>
      <c r="J85" s="78"/>
      <c r="K85" s="78"/>
      <c r="L85" s="78"/>
      <c r="M85" s="78"/>
      <c r="N85" s="79"/>
    </row>
    <row r="86" spans="1:14" ht="12" customHeight="1">
      <c r="A86" s="109"/>
      <c r="B86" s="110"/>
      <c r="C86" s="28" t="s">
        <v>31</v>
      </c>
      <c r="D86" s="65"/>
      <c r="E86" s="72"/>
      <c r="F86" s="72"/>
      <c r="G86" s="72"/>
      <c r="H86" s="72"/>
      <c r="I86" s="72"/>
      <c r="J86" s="66"/>
      <c r="K86" s="66"/>
      <c r="L86" s="66"/>
      <c r="M86" s="66"/>
      <c r="N86" s="67"/>
    </row>
    <row r="87" spans="1:14" ht="12" customHeight="1">
      <c r="A87" s="109"/>
      <c r="B87" s="110">
        <v>14004</v>
      </c>
      <c r="C87" s="83" t="s">
        <v>92</v>
      </c>
      <c r="D87" s="65"/>
      <c r="E87" s="58">
        <v>4737000</v>
      </c>
      <c r="F87" s="58">
        <v>4708193</v>
      </c>
      <c r="G87" s="17">
        <f>D87+E87-F87</f>
        <v>28807</v>
      </c>
      <c r="H87" s="72"/>
      <c r="I87" s="58">
        <v>30007</v>
      </c>
      <c r="J87" s="66"/>
      <c r="K87" s="66"/>
      <c r="L87" s="66"/>
      <c r="M87" s="66"/>
      <c r="N87" s="67"/>
    </row>
    <row r="88" spans="1:14" ht="12" customHeight="1">
      <c r="A88" s="109"/>
      <c r="B88" s="110">
        <v>14005</v>
      </c>
      <c r="C88" s="31" t="s">
        <v>32</v>
      </c>
      <c r="D88" s="57"/>
      <c r="E88" s="58">
        <v>238000</v>
      </c>
      <c r="F88" s="58">
        <v>238000</v>
      </c>
      <c r="G88" s="17">
        <f>D88+E88-F88</f>
        <v>0</v>
      </c>
      <c r="H88" s="72"/>
      <c r="I88" s="58"/>
      <c r="J88" s="66"/>
      <c r="K88" s="66"/>
      <c r="L88" s="66"/>
      <c r="M88" s="66"/>
      <c r="N88" s="67"/>
    </row>
    <row r="89" spans="1:14" ht="12" customHeight="1">
      <c r="A89" s="107">
        <v>2311800</v>
      </c>
      <c r="B89" s="107">
        <v>14013</v>
      </c>
      <c r="C89" s="83" t="s">
        <v>138</v>
      </c>
      <c r="D89" s="26">
        <v>8966.260000000168</v>
      </c>
      <c r="E89" s="17">
        <f>5955572.74-170200</f>
        <v>5785372.74</v>
      </c>
      <c r="F89" s="17">
        <v>5236745.11</v>
      </c>
      <c r="G89" s="17">
        <f>D89+E89-F89</f>
        <v>557593.8899999997</v>
      </c>
      <c r="H89" s="72"/>
      <c r="I89" s="58"/>
      <c r="J89" s="17"/>
      <c r="K89" s="17">
        <v>5525.14</v>
      </c>
      <c r="L89" s="17">
        <f>G89-J89+K89</f>
        <v>563119.0299999997</v>
      </c>
      <c r="M89" s="17"/>
      <c r="N89" s="24"/>
    </row>
    <row r="90" spans="1:14" ht="12" customHeight="1">
      <c r="A90" s="107">
        <v>2312600</v>
      </c>
      <c r="B90" s="107">
        <v>14012</v>
      </c>
      <c r="C90" s="83" t="s">
        <v>139</v>
      </c>
      <c r="D90" s="26">
        <v>270152.2400000001</v>
      </c>
      <c r="E90" s="17">
        <v>220857.16</v>
      </c>
      <c r="F90" s="17">
        <v>469987.85</v>
      </c>
      <c r="G90" s="17">
        <f>D90+E90-F90</f>
        <v>21021.550000000163</v>
      </c>
      <c r="H90" s="72"/>
      <c r="I90" s="58"/>
      <c r="J90" s="17"/>
      <c r="K90" s="17">
        <v>33.38</v>
      </c>
      <c r="L90" s="17">
        <f>G90-J90+K90</f>
        <v>21054.930000000164</v>
      </c>
      <c r="M90" s="17"/>
      <c r="N90" s="24"/>
    </row>
    <row r="91" spans="1:14" ht="12" customHeight="1" thickBot="1">
      <c r="A91" s="107">
        <v>2313200</v>
      </c>
      <c r="B91" s="107">
        <v>14013</v>
      </c>
      <c r="C91" s="89" t="s">
        <v>140</v>
      </c>
      <c r="D91" s="51"/>
      <c r="E91" s="39">
        <v>883806.2</v>
      </c>
      <c r="F91" s="39">
        <v>123416.17</v>
      </c>
      <c r="G91" s="39">
        <f>D91+E91-F91</f>
        <v>760390.0299999999</v>
      </c>
      <c r="H91" s="73"/>
      <c r="I91" s="62"/>
      <c r="J91" s="39"/>
      <c r="K91" s="39">
        <v>754.54</v>
      </c>
      <c r="L91" s="39">
        <f>G91-J91+K91</f>
        <v>761144.57</v>
      </c>
      <c r="M91" s="39"/>
      <c r="N91" s="52"/>
    </row>
    <row r="92" spans="1:14" ht="15" customHeight="1" thickBot="1">
      <c r="A92" s="109"/>
      <c r="B92" s="110"/>
      <c r="C92" s="46" t="s">
        <v>33</v>
      </c>
      <c r="D92" s="74">
        <f>SUM(D87:D91)</f>
        <v>279118.5000000003</v>
      </c>
      <c r="E92" s="71">
        <f aca="true" t="shared" si="8" ref="E92:L92">SUM(E87:E91)</f>
        <v>11865036.1</v>
      </c>
      <c r="F92" s="71">
        <f t="shared" si="8"/>
        <v>10776342.129999999</v>
      </c>
      <c r="G92" s="71">
        <f t="shared" si="8"/>
        <v>1367812.4699999997</v>
      </c>
      <c r="H92" s="71">
        <f t="shared" si="8"/>
        <v>0</v>
      </c>
      <c r="I92" s="71">
        <f t="shared" si="8"/>
        <v>30007</v>
      </c>
      <c r="J92" s="71">
        <f t="shared" si="8"/>
        <v>0</v>
      </c>
      <c r="K92" s="71">
        <f t="shared" si="8"/>
        <v>6313.06</v>
      </c>
      <c r="L92" s="71">
        <f t="shared" si="8"/>
        <v>1345318.5299999998</v>
      </c>
      <c r="M92" s="71">
        <f>SUM(M87:M91)</f>
        <v>0</v>
      </c>
      <c r="N92" s="75">
        <f>SUM(N87:N91)</f>
        <v>0</v>
      </c>
    </row>
    <row r="93" spans="1:14" ht="12" customHeight="1">
      <c r="A93" s="109"/>
      <c r="B93" s="110"/>
      <c r="C93" s="40"/>
      <c r="D93" s="76"/>
      <c r="E93" s="77"/>
      <c r="F93" s="77"/>
      <c r="G93" s="77"/>
      <c r="H93" s="77"/>
      <c r="I93" s="77"/>
      <c r="J93" s="78"/>
      <c r="K93" s="78"/>
      <c r="L93" s="78"/>
      <c r="M93" s="78"/>
      <c r="N93" s="79"/>
    </row>
    <row r="94" spans="1:14" ht="12" customHeight="1">
      <c r="A94" s="109"/>
      <c r="B94" s="110"/>
      <c r="C94" s="28" t="s">
        <v>34</v>
      </c>
      <c r="D94" s="65"/>
      <c r="E94" s="72"/>
      <c r="F94" s="72"/>
      <c r="G94" s="72"/>
      <c r="H94" s="72"/>
      <c r="I94" s="72"/>
      <c r="J94" s="66"/>
      <c r="K94" s="66"/>
      <c r="L94" s="66"/>
      <c r="M94" s="66"/>
      <c r="N94" s="67"/>
    </row>
    <row r="95" spans="1:14" ht="12" customHeight="1">
      <c r="A95" s="109"/>
      <c r="B95" s="110">
        <v>13307</v>
      </c>
      <c r="C95" s="83" t="s">
        <v>100</v>
      </c>
      <c r="D95" s="65"/>
      <c r="E95" s="58">
        <v>6076794</v>
      </c>
      <c r="F95" s="58">
        <v>6076794</v>
      </c>
      <c r="G95" s="17">
        <f aca="true" t="shared" si="9" ref="G95:G103">D95+E95-F95</f>
        <v>0</v>
      </c>
      <c r="H95" s="72"/>
      <c r="I95" s="72"/>
      <c r="J95" s="66"/>
      <c r="K95" s="66"/>
      <c r="L95" s="66"/>
      <c r="M95" s="66"/>
      <c r="N95" s="67"/>
    </row>
    <row r="96" spans="1:14" ht="12" customHeight="1">
      <c r="A96" s="108">
        <v>2314600</v>
      </c>
      <c r="B96" s="7">
        <v>13233</v>
      </c>
      <c r="C96" s="83" t="s">
        <v>141</v>
      </c>
      <c r="D96" s="26">
        <v>17049881.03</v>
      </c>
      <c r="E96" s="17">
        <v>53008467.9</v>
      </c>
      <c r="F96" s="17">
        <v>59998640.71</v>
      </c>
      <c r="G96" s="17">
        <f t="shared" si="9"/>
        <v>10059708.220000006</v>
      </c>
      <c r="H96" s="72"/>
      <c r="I96" s="72"/>
      <c r="J96" s="66"/>
      <c r="K96" s="17">
        <v>5696.34</v>
      </c>
      <c r="L96" s="17">
        <f aca="true" t="shared" si="10" ref="L96:L103">G96-J96+K96</f>
        <v>10065404.560000006</v>
      </c>
      <c r="M96" s="17"/>
      <c r="N96" s="24"/>
    </row>
    <row r="97" spans="1:14" ht="12" customHeight="1">
      <c r="A97" s="108">
        <v>2314602</v>
      </c>
      <c r="B97" s="7">
        <v>13233</v>
      </c>
      <c r="C97" s="83" t="s">
        <v>142</v>
      </c>
      <c r="D97" s="26"/>
      <c r="E97" s="17">
        <v>13756401</v>
      </c>
      <c r="F97" s="17">
        <v>1444824.04</v>
      </c>
      <c r="G97" s="17">
        <f t="shared" si="9"/>
        <v>12311576.96</v>
      </c>
      <c r="H97" s="72"/>
      <c r="I97" s="72"/>
      <c r="J97" s="66"/>
      <c r="K97" s="17">
        <v>359.27</v>
      </c>
      <c r="L97" s="17">
        <f t="shared" si="10"/>
        <v>12311936.23</v>
      </c>
      <c r="M97" s="17"/>
      <c r="N97" s="24"/>
    </row>
    <row r="98" spans="1:14" ht="12" customHeight="1">
      <c r="A98" s="108">
        <v>2314702</v>
      </c>
      <c r="B98" s="7">
        <v>13233</v>
      </c>
      <c r="C98" s="83" t="s">
        <v>143</v>
      </c>
      <c r="D98" s="26">
        <v>2911998.469999999</v>
      </c>
      <c r="E98" s="17">
        <v>9707328.8</v>
      </c>
      <c r="F98" s="17">
        <v>10163215.96</v>
      </c>
      <c r="G98" s="17">
        <f t="shared" si="9"/>
        <v>2456111.3099999987</v>
      </c>
      <c r="H98" s="72"/>
      <c r="I98" s="72"/>
      <c r="J98" s="66"/>
      <c r="K98" s="17">
        <v>349.68</v>
      </c>
      <c r="L98" s="17">
        <f t="shared" si="10"/>
        <v>2456460.989999999</v>
      </c>
      <c r="M98" s="17"/>
      <c r="N98" s="24"/>
    </row>
    <row r="99" spans="1:14" ht="12" customHeight="1">
      <c r="A99" s="108">
        <v>2314802</v>
      </c>
      <c r="B99" s="7">
        <v>13233</v>
      </c>
      <c r="C99" s="90" t="s">
        <v>144</v>
      </c>
      <c r="D99" s="26">
        <v>2909183.700000001</v>
      </c>
      <c r="E99" s="17">
        <v>7764359.45</v>
      </c>
      <c r="F99" s="17">
        <v>9097400.08</v>
      </c>
      <c r="G99" s="17">
        <f t="shared" si="9"/>
        <v>1576143.0700000022</v>
      </c>
      <c r="H99" s="72"/>
      <c r="I99" s="72"/>
      <c r="J99" s="66"/>
      <c r="K99" s="17">
        <f>179.94+42.9</f>
        <v>222.84</v>
      </c>
      <c r="L99" s="17">
        <f t="shared" si="10"/>
        <v>1576365.9100000022</v>
      </c>
      <c r="M99" s="17"/>
      <c r="N99" s="24"/>
    </row>
    <row r="100" spans="1:14" ht="12" customHeight="1">
      <c r="A100" s="108">
        <v>2315302</v>
      </c>
      <c r="B100" s="7">
        <v>13233</v>
      </c>
      <c r="C100" s="90" t="s">
        <v>145</v>
      </c>
      <c r="D100" s="26">
        <v>3789184.97</v>
      </c>
      <c r="E100" s="17">
        <v>7154903.05</v>
      </c>
      <c r="F100" s="17">
        <v>8394031.47</v>
      </c>
      <c r="G100" s="17">
        <f t="shared" si="9"/>
        <v>2550056.549999999</v>
      </c>
      <c r="H100" s="72"/>
      <c r="I100" s="72"/>
      <c r="J100" s="66"/>
      <c r="K100" s="17">
        <v>321.63</v>
      </c>
      <c r="L100" s="17">
        <f t="shared" si="10"/>
        <v>2550378.179999999</v>
      </c>
      <c r="M100" s="17"/>
      <c r="N100" s="24"/>
    </row>
    <row r="101" spans="1:14" ht="12" customHeight="1">
      <c r="A101" s="7">
        <v>2315303</v>
      </c>
      <c r="B101" s="7">
        <v>13233</v>
      </c>
      <c r="C101" s="90" t="s">
        <v>146</v>
      </c>
      <c r="D101" s="26"/>
      <c r="E101" s="17">
        <v>4882229.1</v>
      </c>
      <c r="F101" s="17">
        <v>389011.92</v>
      </c>
      <c r="G101" s="17">
        <f t="shared" si="9"/>
        <v>4493217.18</v>
      </c>
      <c r="H101" s="72"/>
      <c r="I101" s="72"/>
      <c r="J101" s="66"/>
      <c r="K101" s="17">
        <v>26.82</v>
      </c>
      <c r="L101" s="17">
        <f t="shared" si="10"/>
        <v>4493244</v>
      </c>
      <c r="M101" s="17"/>
      <c r="N101" s="24"/>
    </row>
    <row r="102" spans="1:14" ht="12" customHeight="1">
      <c r="A102" s="7">
        <v>2311400</v>
      </c>
      <c r="B102" s="7">
        <v>13233</v>
      </c>
      <c r="C102" s="90" t="s">
        <v>147</v>
      </c>
      <c r="D102" s="26"/>
      <c r="E102" s="17">
        <v>489718.29</v>
      </c>
      <c r="F102" s="17">
        <v>287</v>
      </c>
      <c r="G102" s="17">
        <f t="shared" si="9"/>
        <v>489431.29</v>
      </c>
      <c r="H102" s="72"/>
      <c r="I102" s="72"/>
      <c r="J102" s="66"/>
      <c r="K102" s="17">
        <v>1.63</v>
      </c>
      <c r="L102" s="17">
        <f t="shared" si="10"/>
        <v>489432.92</v>
      </c>
      <c r="M102" s="17"/>
      <c r="N102" s="24"/>
    </row>
    <row r="103" spans="1:14" ht="12" customHeight="1" thickBot="1">
      <c r="A103" s="7">
        <v>2313300</v>
      </c>
      <c r="B103" s="7">
        <v>13233</v>
      </c>
      <c r="C103" s="91" t="s">
        <v>148</v>
      </c>
      <c r="D103" s="26">
        <v>37278.03</v>
      </c>
      <c r="E103" s="17">
        <v>1478012.27</v>
      </c>
      <c r="F103" s="17">
        <v>1262641.87</v>
      </c>
      <c r="G103" s="17">
        <f t="shared" si="9"/>
        <v>252648.42999999993</v>
      </c>
      <c r="H103" s="72"/>
      <c r="I103" s="72"/>
      <c r="J103" s="66"/>
      <c r="K103" s="17">
        <v>18.14</v>
      </c>
      <c r="L103" s="17">
        <f t="shared" si="10"/>
        <v>252666.56999999995</v>
      </c>
      <c r="M103" s="17"/>
      <c r="N103" s="24"/>
    </row>
    <row r="104" spans="1:14" ht="15" customHeight="1" thickBot="1">
      <c r="A104" s="109"/>
      <c r="B104" s="110"/>
      <c r="C104" s="46" t="s">
        <v>35</v>
      </c>
      <c r="D104" s="74">
        <f aca="true" t="shared" si="11" ref="D104:N104">SUM(D95:D103)</f>
        <v>26697526.200000003</v>
      </c>
      <c r="E104" s="71">
        <f t="shared" si="11"/>
        <v>104318213.86</v>
      </c>
      <c r="F104" s="71">
        <f t="shared" si="11"/>
        <v>96826847.05000001</v>
      </c>
      <c r="G104" s="71">
        <f t="shared" si="11"/>
        <v>34188893.010000005</v>
      </c>
      <c r="H104" s="71">
        <f t="shared" si="11"/>
        <v>0</v>
      </c>
      <c r="I104" s="71">
        <f t="shared" si="11"/>
        <v>0</v>
      </c>
      <c r="J104" s="71">
        <f t="shared" si="11"/>
        <v>0</v>
      </c>
      <c r="K104" s="71">
        <f t="shared" si="11"/>
        <v>6996.350000000001</v>
      </c>
      <c r="L104" s="71">
        <f t="shared" si="11"/>
        <v>34195889.36000001</v>
      </c>
      <c r="M104" s="71">
        <f t="shared" si="11"/>
        <v>0</v>
      </c>
      <c r="N104" s="75">
        <f t="shared" si="11"/>
        <v>0</v>
      </c>
    </row>
    <row r="105" spans="1:14" ht="12" customHeight="1">
      <c r="A105" s="109"/>
      <c r="B105" s="110"/>
      <c r="C105" s="53"/>
      <c r="D105" s="76"/>
      <c r="E105" s="77"/>
      <c r="F105" s="77"/>
      <c r="G105" s="77"/>
      <c r="H105" s="77"/>
      <c r="I105" s="77"/>
      <c r="J105" s="78"/>
      <c r="K105" s="78"/>
      <c r="L105" s="78"/>
      <c r="M105" s="78"/>
      <c r="N105" s="79"/>
    </row>
    <row r="106" spans="1:14" ht="12" customHeight="1">
      <c r="A106" s="109"/>
      <c r="B106" s="110"/>
      <c r="C106" s="28" t="s">
        <v>36</v>
      </c>
      <c r="D106" s="65"/>
      <c r="E106" s="72"/>
      <c r="F106" s="72"/>
      <c r="G106" s="72"/>
      <c r="H106" s="72"/>
      <c r="I106" s="72"/>
      <c r="J106" s="66"/>
      <c r="K106" s="66"/>
      <c r="L106" s="66"/>
      <c r="M106" s="66"/>
      <c r="N106" s="67"/>
    </row>
    <row r="107" spans="1:14" ht="12" customHeight="1">
      <c r="A107" s="109"/>
      <c r="B107" s="110">
        <v>27355</v>
      </c>
      <c r="C107" s="83" t="s">
        <v>37</v>
      </c>
      <c r="D107" s="65"/>
      <c r="E107" s="58">
        <v>254602570</v>
      </c>
      <c r="F107" s="58">
        <v>254602570</v>
      </c>
      <c r="G107" s="17">
        <f>D107+E107-F107</f>
        <v>0</v>
      </c>
      <c r="H107" s="72"/>
      <c r="I107" s="72"/>
      <c r="J107" s="66"/>
      <c r="K107" s="66"/>
      <c r="L107" s="66"/>
      <c r="M107" s="66"/>
      <c r="N107" s="67"/>
    </row>
    <row r="108" spans="1:14" ht="15" customHeight="1">
      <c r="A108" s="109"/>
      <c r="B108" s="110"/>
      <c r="C108" s="30" t="s">
        <v>38</v>
      </c>
      <c r="D108" s="80">
        <f>D107</f>
        <v>0</v>
      </c>
      <c r="E108" s="81">
        <f aca="true" t="shared" si="12" ref="E108:L108">E107</f>
        <v>254602570</v>
      </c>
      <c r="F108" s="81">
        <f t="shared" si="12"/>
        <v>254602570</v>
      </c>
      <c r="G108" s="81">
        <f t="shared" si="12"/>
        <v>0</v>
      </c>
      <c r="H108" s="81">
        <f t="shared" si="12"/>
        <v>0</v>
      </c>
      <c r="I108" s="81">
        <f t="shared" si="12"/>
        <v>0</v>
      </c>
      <c r="J108" s="81">
        <f t="shared" si="12"/>
        <v>0</v>
      </c>
      <c r="K108" s="81">
        <f t="shared" si="12"/>
        <v>0</v>
      </c>
      <c r="L108" s="81">
        <f t="shared" si="12"/>
        <v>0</v>
      </c>
      <c r="M108" s="81">
        <f>M107</f>
        <v>0</v>
      </c>
      <c r="N108" s="82">
        <f>N107</f>
        <v>0</v>
      </c>
    </row>
    <row r="109" spans="1:14" ht="12" customHeight="1">
      <c r="A109" s="109"/>
      <c r="B109" s="110"/>
      <c r="C109" s="34"/>
      <c r="D109" s="65"/>
      <c r="E109" s="72"/>
      <c r="F109" s="72"/>
      <c r="G109" s="72"/>
      <c r="H109" s="72"/>
      <c r="I109" s="72"/>
      <c r="J109" s="66"/>
      <c r="K109" s="66"/>
      <c r="L109" s="66"/>
      <c r="M109" s="66"/>
      <c r="N109" s="67"/>
    </row>
    <row r="110" spans="1:14" ht="12" customHeight="1">
      <c r="A110" s="109"/>
      <c r="B110" s="110"/>
      <c r="C110" s="28" t="s">
        <v>39</v>
      </c>
      <c r="D110" s="65"/>
      <c r="E110" s="72"/>
      <c r="F110" s="72"/>
      <c r="G110" s="72"/>
      <c r="H110" s="72"/>
      <c r="I110" s="72"/>
      <c r="J110" s="66"/>
      <c r="K110" s="66"/>
      <c r="L110" s="66"/>
      <c r="M110" s="66"/>
      <c r="N110" s="67"/>
    </row>
    <row r="111" spans="1:14" ht="12" customHeight="1">
      <c r="A111" s="109"/>
      <c r="B111" s="110">
        <v>22003</v>
      </c>
      <c r="C111" s="83" t="s">
        <v>149</v>
      </c>
      <c r="D111" s="65"/>
      <c r="E111" s="58">
        <v>300000</v>
      </c>
      <c r="F111" s="58">
        <v>300000</v>
      </c>
      <c r="G111" s="17">
        <f>D111+E111-F111</f>
        <v>0</v>
      </c>
      <c r="H111" s="72"/>
      <c r="I111" s="72"/>
      <c r="J111" s="66"/>
      <c r="K111" s="66"/>
      <c r="L111" s="66"/>
      <c r="M111" s="66"/>
      <c r="N111" s="67"/>
    </row>
    <row r="112" spans="1:14" ht="15" customHeight="1">
      <c r="A112" s="109"/>
      <c r="B112" s="110"/>
      <c r="C112" s="30" t="s">
        <v>40</v>
      </c>
      <c r="D112" s="80">
        <f>D111</f>
        <v>0</v>
      </c>
      <c r="E112" s="81">
        <f aca="true" t="shared" si="13" ref="E112:L112">E111</f>
        <v>300000</v>
      </c>
      <c r="F112" s="81">
        <f t="shared" si="13"/>
        <v>300000</v>
      </c>
      <c r="G112" s="81">
        <f t="shared" si="13"/>
        <v>0</v>
      </c>
      <c r="H112" s="81">
        <f t="shared" si="13"/>
        <v>0</v>
      </c>
      <c r="I112" s="81">
        <f t="shared" si="13"/>
        <v>0</v>
      </c>
      <c r="J112" s="81">
        <f t="shared" si="13"/>
        <v>0</v>
      </c>
      <c r="K112" s="81">
        <f t="shared" si="13"/>
        <v>0</v>
      </c>
      <c r="L112" s="81">
        <f t="shared" si="13"/>
        <v>0</v>
      </c>
      <c r="M112" s="81">
        <f>M111</f>
        <v>0</v>
      </c>
      <c r="N112" s="82">
        <f>N111</f>
        <v>0</v>
      </c>
    </row>
    <row r="113" spans="1:14" ht="12" customHeight="1">
      <c r="A113" s="109"/>
      <c r="B113" s="110"/>
      <c r="C113" s="34"/>
      <c r="D113" s="65"/>
      <c r="E113" s="72"/>
      <c r="F113" s="72"/>
      <c r="G113" s="72"/>
      <c r="H113" s="72"/>
      <c r="I113" s="72"/>
      <c r="J113" s="66"/>
      <c r="K113" s="66"/>
      <c r="L113" s="66"/>
      <c r="M113" s="66"/>
      <c r="N113" s="67"/>
    </row>
    <row r="114" spans="1:14" ht="12" customHeight="1">
      <c r="A114" s="109"/>
      <c r="B114" s="110"/>
      <c r="C114" s="28" t="s">
        <v>41</v>
      </c>
      <c r="D114" s="65"/>
      <c r="E114" s="72"/>
      <c r="F114" s="72"/>
      <c r="G114" s="72"/>
      <c r="H114" s="72"/>
      <c r="I114" s="72"/>
      <c r="J114" s="66"/>
      <c r="K114" s="66"/>
      <c r="L114" s="66"/>
      <c r="M114" s="66"/>
      <c r="N114" s="67"/>
    </row>
    <row r="115" spans="1:14" ht="12" customHeight="1">
      <c r="A115" s="109"/>
      <c r="B115" s="110">
        <v>15340</v>
      </c>
      <c r="C115" s="83" t="s">
        <v>93</v>
      </c>
      <c r="D115" s="57"/>
      <c r="E115" s="58">
        <v>107142</v>
      </c>
      <c r="F115" s="58">
        <v>107142</v>
      </c>
      <c r="G115" s="17">
        <f>D115+E115-F115</f>
        <v>0</v>
      </c>
      <c r="H115" s="58"/>
      <c r="I115" s="58"/>
      <c r="J115" s="59"/>
      <c r="K115" s="59"/>
      <c r="L115" s="59"/>
      <c r="M115" s="59"/>
      <c r="N115" s="60"/>
    </row>
    <row r="116" spans="1:14" ht="12" customHeight="1">
      <c r="A116" s="109"/>
      <c r="B116" s="110">
        <v>15319</v>
      </c>
      <c r="C116" s="83" t="s">
        <v>94</v>
      </c>
      <c r="D116" s="57"/>
      <c r="E116" s="58">
        <v>419067</v>
      </c>
      <c r="F116" s="58">
        <v>419067</v>
      </c>
      <c r="G116" s="17">
        <f>D116+E116-F116</f>
        <v>0</v>
      </c>
      <c r="H116" s="58"/>
      <c r="I116" s="58"/>
      <c r="J116" s="59"/>
      <c r="K116" s="59"/>
      <c r="L116" s="59"/>
      <c r="M116" s="59"/>
      <c r="N116" s="60"/>
    </row>
    <row r="117" spans="1:14" ht="12" customHeight="1" thickBot="1">
      <c r="A117" s="109"/>
      <c r="B117" s="110">
        <v>15835</v>
      </c>
      <c r="C117" s="84" t="s">
        <v>150</v>
      </c>
      <c r="D117" s="61"/>
      <c r="E117" s="62">
        <v>27109870.5</v>
      </c>
      <c r="F117" s="62">
        <v>0</v>
      </c>
      <c r="G117" s="39">
        <f>D117+E117-F117</f>
        <v>27109870.5</v>
      </c>
      <c r="H117" s="62"/>
      <c r="I117" s="62"/>
      <c r="J117" s="56"/>
      <c r="K117" s="56"/>
      <c r="L117" s="56"/>
      <c r="M117" s="56"/>
      <c r="N117" s="63">
        <f>G117</f>
        <v>27109870.5</v>
      </c>
    </row>
    <row r="118" spans="1:14" ht="14.25" customHeight="1" thickBot="1">
      <c r="A118" s="109"/>
      <c r="B118" s="110"/>
      <c r="C118" s="54" t="s">
        <v>42</v>
      </c>
      <c r="D118" s="74">
        <f>SUM(D115:D117)</f>
        <v>0</v>
      </c>
      <c r="E118" s="71">
        <f aca="true" t="shared" si="14" ref="E118:L118">SUM(E115:E117)</f>
        <v>27636079.5</v>
      </c>
      <c r="F118" s="71">
        <f t="shared" si="14"/>
        <v>526209</v>
      </c>
      <c r="G118" s="71">
        <f t="shared" si="14"/>
        <v>27109870.5</v>
      </c>
      <c r="H118" s="71">
        <f t="shared" si="14"/>
        <v>0</v>
      </c>
      <c r="I118" s="71">
        <f t="shared" si="14"/>
        <v>0</v>
      </c>
      <c r="J118" s="71">
        <f t="shared" si="14"/>
        <v>0</v>
      </c>
      <c r="K118" s="71">
        <f t="shared" si="14"/>
        <v>0</v>
      </c>
      <c r="L118" s="71">
        <f t="shared" si="14"/>
        <v>0</v>
      </c>
      <c r="M118" s="71">
        <f>SUM(M115:M117)</f>
        <v>0</v>
      </c>
      <c r="N118" s="75">
        <f>SUM(N115:N117)</f>
        <v>27109870.5</v>
      </c>
    </row>
    <row r="119" spans="1:14" ht="12" customHeight="1">
      <c r="A119" s="109"/>
      <c r="B119" s="110"/>
      <c r="C119" s="50"/>
      <c r="D119" s="76"/>
      <c r="E119" s="77"/>
      <c r="F119" s="77"/>
      <c r="G119" s="77"/>
      <c r="H119" s="77"/>
      <c r="I119" s="77"/>
      <c r="J119" s="78"/>
      <c r="K119" s="78"/>
      <c r="L119" s="78"/>
      <c r="M119" s="78"/>
      <c r="N119" s="79"/>
    </row>
    <row r="120" spans="1:14" ht="12" customHeight="1">
      <c r="A120" s="109"/>
      <c r="B120" s="110"/>
      <c r="C120" s="28" t="s">
        <v>43</v>
      </c>
      <c r="D120" s="65"/>
      <c r="E120" s="72"/>
      <c r="F120" s="72"/>
      <c r="G120" s="72"/>
      <c r="H120" s="72"/>
      <c r="I120" s="72"/>
      <c r="J120" s="66"/>
      <c r="K120" s="66"/>
      <c r="L120" s="66"/>
      <c r="M120" s="66"/>
      <c r="N120" s="67"/>
    </row>
    <row r="121" spans="1:14" ht="12" customHeight="1">
      <c r="A121" s="110">
        <v>2315200</v>
      </c>
      <c r="B121" s="110">
        <v>95113</v>
      </c>
      <c r="C121" s="83" t="s">
        <v>153</v>
      </c>
      <c r="D121" s="64">
        <v>45722.64</v>
      </c>
      <c r="E121" s="58">
        <v>364581.84</v>
      </c>
      <c r="F121" s="58">
        <f>370787.81+3403.26</f>
        <v>374191.07</v>
      </c>
      <c r="G121" s="17">
        <f>D121+E121-F121</f>
        <v>36113.41000000003</v>
      </c>
      <c r="H121" s="58"/>
      <c r="I121" s="58"/>
      <c r="J121" s="59"/>
      <c r="K121" s="59">
        <v>57.41</v>
      </c>
      <c r="L121" s="17">
        <f>G121-J121+K121</f>
        <v>36170.820000000036</v>
      </c>
      <c r="M121" s="59"/>
      <c r="N121" s="60"/>
    </row>
    <row r="122" spans="1:14" ht="12" customHeight="1">
      <c r="A122" s="110">
        <v>2312400</v>
      </c>
      <c r="B122" s="110">
        <v>95113</v>
      </c>
      <c r="C122" s="83" t="s">
        <v>95</v>
      </c>
      <c r="D122" s="64"/>
      <c r="E122" s="58">
        <v>687782.51</v>
      </c>
      <c r="F122" s="58">
        <v>0</v>
      </c>
      <c r="G122" s="17">
        <f>D122+E122-F122</f>
        <v>687782.51</v>
      </c>
      <c r="H122" s="58"/>
      <c r="I122" s="58"/>
      <c r="J122" s="59"/>
      <c r="K122" s="59"/>
      <c r="L122" s="59">
        <v>218398.51</v>
      </c>
      <c r="M122" s="59"/>
      <c r="N122" s="60">
        <f>G122-L122</f>
        <v>469384</v>
      </c>
    </row>
    <row r="123" spans="1:14" ht="12" customHeight="1">
      <c r="A123" s="111">
        <v>2500.56</v>
      </c>
      <c r="B123" s="111">
        <v>113.823</v>
      </c>
      <c r="C123" s="83" t="s">
        <v>154</v>
      </c>
      <c r="D123" s="64">
        <v>575807.87</v>
      </c>
      <c r="E123" s="58">
        <v>26530451.62</v>
      </c>
      <c r="F123" s="58">
        <v>24447579.27</v>
      </c>
      <c r="G123" s="17">
        <f>D123+E123-F123</f>
        <v>2658680.2200000025</v>
      </c>
      <c r="H123" s="58"/>
      <c r="I123" s="58"/>
      <c r="J123" s="59"/>
      <c r="K123" s="59"/>
      <c r="L123" s="59">
        <v>2658680.22</v>
      </c>
      <c r="M123" s="59"/>
      <c r="N123" s="60"/>
    </row>
    <row r="124" spans="1:14" ht="12" customHeight="1" thickBot="1">
      <c r="A124" s="109"/>
      <c r="B124" s="110"/>
      <c r="C124" s="84" t="s">
        <v>44</v>
      </c>
      <c r="D124" s="61"/>
      <c r="E124" s="62">
        <v>36217966.56</v>
      </c>
      <c r="F124" s="62"/>
      <c r="G124" s="39">
        <f>D124+E124-F124</f>
        <v>36217966.56</v>
      </c>
      <c r="H124" s="62"/>
      <c r="I124" s="62"/>
      <c r="J124" s="56"/>
      <c r="K124" s="56"/>
      <c r="L124" s="56"/>
      <c r="M124" s="56"/>
      <c r="N124" s="63">
        <f>G124</f>
        <v>36217966.56</v>
      </c>
    </row>
    <row r="125" spans="1:14" ht="15" customHeight="1" thickBot="1">
      <c r="A125" s="109"/>
      <c r="B125" s="110"/>
      <c r="C125" s="54" t="s">
        <v>45</v>
      </c>
      <c r="D125" s="74">
        <f>SUM(D121:D124)</f>
        <v>621530.51</v>
      </c>
      <c r="E125" s="71">
        <f aca="true" t="shared" si="15" ref="E125:L125">SUM(E121:E124)</f>
        <v>63800782.53</v>
      </c>
      <c r="F125" s="71">
        <f t="shared" si="15"/>
        <v>24821770.34</v>
      </c>
      <c r="G125" s="71">
        <f t="shared" si="15"/>
        <v>39600542.7</v>
      </c>
      <c r="H125" s="71">
        <f t="shared" si="15"/>
        <v>0</v>
      </c>
      <c r="I125" s="71">
        <f t="shared" si="15"/>
        <v>0</v>
      </c>
      <c r="J125" s="71">
        <f t="shared" si="15"/>
        <v>0</v>
      </c>
      <c r="K125" s="71">
        <f t="shared" si="15"/>
        <v>57.41</v>
      </c>
      <c r="L125" s="71">
        <f t="shared" si="15"/>
        <v>2913249.5500000003</v>
      </c>
      <c r="M125" s="71">
        <f>SUM(M121:M124)</f>
        <v>0</v>
      </c>
      <c r="N125" s="75">
        <f>SUM(N121:N124)</f>
        <v>36687350.56</v>
      </c>
    </row>
    <row r="126" spans="1:14" ht="12" customHeight="1">
      <c r="A126" s="109"/>
      <c r="B126" s="110"/>
      <c r="C126" s="53"/>
      <c r="D126" s="76"/>
      <c r="E126" s="77"/>
      <c r="F126" s="77"/>
      <c r="G126" s="77"/>
      <c r="H126" s="77"/>
      <c r="I126" s="77"/>
      <c r="J126" s="78"/>
      <c r="K126" s="78"/>
      <c r="L126" s="78"/>
      <c r="M126" s="78"/>
      <c r="N126" s="79"/>
    </row>
    <row r="127" spans="1:14" ht="12" customHeight="1">
      <c r="A127" s="109"/>
      <c r="B127" s="110"/>
      <c r="C127" s="28" t="s">
        <v>46</v>
      </c>
      <c r="D127" s="65"/>
      <c r="E127" s="72"/>
      <c r="F127" s="72"/>
      <c r="G127" s="72"/>
      <c r="H127" s="72"/>
      <c r="I127" s="72"/>
      <c r="J127" s="66"/>
      <c r="K127" s="66"/>
      <c r="L127" s="66"/>
      <c r="M127" s="66"/>
      <c r="N127" s="67"/>
    </row>
    <row r="128" spans="1:14" ht="12" customHeight="1" thickBot="1">
      <c r="A128" s="109"/>
      <c r="B128" s="110">
        <v>97573</v>
      </c>
      <c r="C128" s="84" t="s">
        <v>47</v>
      </c>
      <c r="D128" s="68"/>
      <c r="E128" s="62">
        <v>2500000</v>
      </c>
      <c r="F128" s="62">
        <v>2500000</v>
      </c>
      <c r="G128" s="39">
        <f>D128+E128-F128</f>
        <v>0</v>
      </c>
      <c r="H128" s="73"/>
      <c r="I128" s="73"/>
      <c r="J128" s="69"/>
      <c r="K128" s="69"/>
      <c r="L128" s="69"/>
      <c r="M128" s="69"/>
      <c r="N128" s="70"/>
    </row>
    <row r="129" spans="1:14" ht="15" customHeight="1" thickBot="1">
      <c r="A129" s="109"/>
      <c r="B129" s="110"/>
      <c r="C129" s="54" t="s">
        <v>48</v>
      </c>
      <c r="D129" s="74">
        <f>D128</f>
        <v>0</v>
      </c>
      <c r="E129" s="71">
        <f aca="true" t="shared" si="16" ref="E129:L129">E128</f>
        <v>2500000</v>
      </c>
      <c r="F129" s="71">
        <f t="shared" si="16"/>
        <v>2500000</v>
      </c>
      <c r="G129" s="71">
        <f t="shared" si="16"/>
        <v>0</v>
      </c>
      <c r="H129" s="71">
        <f t="shared" si="16"/>
        <v>0</v>
      </c>
      <c r="I129" s="71">
        <f t="shared" si="16"/>
        <v>0</v>
      </c>
      <c r="J129" s="71">
        <f t="shared" si="16"/>
        <v>0</v>
      </c>
      <c r="K129" s="71">
        <f t="shared" si="16"/>
        <v>0</v>
      </c>
      <c r="L129" s="71">
        <f t="shared" si="16"/>
        <v>0</v>
      </c>
      <c r="M129" s="71">
        <f>M128</f>
        <v>0</v>
      </c>
      <c r="N129" s="75">
        <f>N128</f>
        <v>0</v>
      </c>
    </row>
    <row r="130" spans="1:14" ht="12" customHeight="1">
      <c r="A130" s="109"/>
      <c r="B130" s="110"/>
      <c r="C130" s="40"/>
      <c r="D130" s="76"/>
      <c r="E130" s="77"/>
      <c r="F130" s="77"/>
      <c r="G130" s="77"/>
      <c r="H130" s="77"/>
      <c r="I130" s="77"/>
      <c r="J130" s="78"/>
      <c r="K130" s="78"/>
      <c r="L130" s="78"/>
      <c r="M130" s="78"/>
      <c r="N130" s="79"/>
    </row>
    <row r="131" spans="1:14" ht="12" customHeight="1">
      <c r="A131" s="109"/>
      <c r="B131" s="110"/>
      <c r="C131" s="28" t="s">
        <v>49</v>
      </c>
      <c r="D131" s="65"/>
      <c r="E131" s="72"/>
      <c r="F131" s="72"/>
      <c r="G131" s="72"/>
      <c r="H131" s="72"/>
      <c r="I131" s="72"/>
      <c r="J131" s="66"/>
      <c r="K131" s="66"/>
      <c r="L131" s="66"/>
      <c r="M131" s="66"/>
      <c r="N131" s="67"/>
    </row>
    <row r="132" spans="1:14" ht="12" customHeight="1">
      <c r="A132" s="109"/>
      <c r="B132" s="110"/>
      <c r="C132" s="83" t="s">
        <v>50</v>
      </c>
      <c r="D132" s="57">
        <v>46960091.74</v>
      </c>
      <c r="E132" s="58"/>
      <c r="F132" s="58">
        <v>18845160.07</v>
      </c>
      <c r="G132" s="17">
        <f>D132+E132-F132</f>
        <v>28114931.67</v>
      </c>
      <c r="H132" s="58"/>
      <c r="I132" s="58">
        <v>24984516.99</v>
      </c>
      <c r="J132" s="58"/>
      <c r="K132" s="58"/>
      <c r="L132" s="58">
        <v>3130414.68</v>
      </c>
      <c r="M132" s="59"/>
      <c r="N132" s="60"/>
    </row>
    <row r="133" spans="1:14" ht="12" customHeight="1">
      <c r="A133" s="109"/>
      <c r="B133" s="110"/>
      <c r="C133" s="83" t="s">
        <v>51</v>
      </c>
      <c r="D133" s="57"/>
      <c r="E133" s="58">
        <v>46382383.31</v>
      </c>
      <c r="F133" s="58"/>
      <c r="G133" s="17">
        <f>D133+E133-F133</f>
        <v>46382383.31</v>
      </c>
      <c r="H133" s="58"/>
      <c r="I133" s="58"/>
      <c r="J133" s="59"/>
      <c r="K133" s="59"/>
      <c r="L133" s="59"/>
      <c r="M133" s="59"/>
      <c r="N133" s="60">
        <f>G133</f>
        <v>46382383.31</v>
      </c>
    </row>
    <row r="134" spans="1:14" ht="12" customHeight="1">
      <c r="A134" s="109"/>
      <c r="B134" s="110"/>
      <c r="C134" s="83" t="s">
        <v>107</v>
      </c>
      <c r="D134" s="57"/>
      <c r="E134" s="58">
        <v>49829749.3</v>
      </c>
      <c r="F134" s="58"/>
      <c r="G134" s="17">
        <f>D134+E134-F134</f>
        <v>49829749.3</v>
      </c>
      <c r="H134" s="58"/>
      <c r="I134" s="58"/>
      <c r="J134" s="59"/>
      <c r="K134" s="59"/>
      <c r="L134" s="59"/>
      <c r="M134" s="59"/>
      <c r="N134" s="60">
        <f>G134</f>
        <v>49829749.3</v>
      </c>
    </row>
    <row r="135" spans="1:14" ht="12" customHeight="1" thickBot="1">
      <c r="A135" s="109"/>
      <c r="B135" s="110"/>
      <c r="C135" s="84" t="s">
        <v>52</v>
      </c>
      <c r="D135" s="61"/>
      <c r="E135" s="62">
        <v>25091799.22</v>
      </c>
      <c r="F135" s="62">
        <v>25091799.22</v>
      </c>
      <c r="G135" s="39">
        <f>D135+E135-F135</f>
        <v>0</v>
      </c>
      <c r="H135" s="62"/>
      <c r="I135" s="62"/>
      <c r="J135" s="56"/>
      <c r="K135" s="56"/>
      <c r="L135" s="56"/>
      <c r="M135" s="56"/>
      <c r="N135" s="63"/>
    </row>
    <row r="136" spans="1:14" ht="15" customHeight="1" thickBot="1">
      <c r="A136" s="109"/>
      <c r="B136" s="110"/>
      <c r="C136" s="54" t="s">
        <v>53</v>
      </c>
      <c r="D136" s="74">
        <f>SUM(D131:D135)</f>
        <v>46960091.74</v>
      </c>
      <c r="E136" s="71">
        <f aca="true" t="shared" si="17" ref="E136:L136">SUM(E131:E135)</f>
        <v>121303931.83</v>
      </c>
      <c r="F136" s="71">
        <f t="shared" si="17"/>
        <v>43936959.29</v>
      </c>
      <c r="G136" s="71">
        <f t="shared" si="17"/>
        <v>124327064.28</v>
      </c>
      <c r="H136" s="71">
        <f t="shared" si="17"/>
        <v>0</v>
      </c>
      <c r="I136" s="71">
        <f t="shared" si="17"/>
        <v>24984516.99</v>
      </c>
      <c r="J136" s="71">
        <f t="shared" si="17"/>
        <v>0</v>
      </c>
      <c r="K136" s="71">
        <f t="shared" si="17"/>
        <v>0</v>
      </c>
      <c r="L136" s="71">
        <f t="shared" si="17"/>
        <v>3130414.68</v>
      </c>
      <c r="M136" s="71">
        <f>SUM(M131:M135)</f>
        <v>0</v>
      </c>
      <c r="N136" s="75">
        <f>SUM(N131:N135)</f>
        <v>96212132.61</v>
      </c>
    </row>
    <row r="137" spans="1:14" ht="12" customHeight="1">
      <c r="A137" s="109"/>
      <c r="B137" s="110"/>
      <c r="C137" s="53"/>
      <c r="D137" s="76"/>
      <c r="E137" s="77"/>
      <c r="F137" s="77"/>
      <c r="G137" s="77"/>
      <c r="H137" s="77"/>
      <c r="I137" s="77"/>
      <c r="J137" s="78"/>
      <c r="K137" s="78"/>
      <c r="L137" s="78"/>
      <c r="M137" s="78"/>
      <c r="N137" s="79"/>
    </row>
    <row r="138" spans="1:14" ht="12" customHeight="1">
      <c r="A138" s="109"/>
      <c r="B138" s="110"/>
      <c r="C138" s="28" t="s">
        <v>54</v>
      </c>
      <c r="D138" s="65"/>
      <c r="E138" s="72"/>
      <c r="F138" s="72"/>
      <c r="G138" s="72"/>
      <c r="H138" s="72"/>
      <c r="I138" s="72"/>
      <c r="J138" s="66"/>
      <c r="K138" s="66"/>
      <c r="L138" s="66"/>
      <c r="M138" s="66"/>
      <c r="N138" s="67"/>
    </row>
    <row r="139" spans="1:14" ht="12" customHeight="1">
      <c r="A139" s="109"/>
      <c r="B139" s="110"/>
      <c r="C139" s="83" t="s">
        <v>55</v>
      </c>
      <c r="D139" s="65"/>
      <c r="E139" s="58">
        <v>1644379.82</v>
      </c>
      <c r="F139" s="72"/>
      <c r="G139" s="72"/>
      <c r="H139" s="72"/>
      <c r="I139" s="72"/>
      <c r="J139" s="66"/>
      <c r="K139" s="66"/>
      <c r="L139" s="66"/>
      <c r="M139" s="66"/>
      <c r="N139" s="67"/>
    </row>
    <row r="140" spans="1:14" ht="12" customHeight="1" hidden="1">
      <c r="A140" s="109"/>
      <c r="B140" s="110"/>
      <c r="C140" s="29" t="s">
        <v>56</v>
      </c>
      <c r="D140" s="65"/>
      <c r="E140" s="72"/>
      <c r="F140" s="72"/>
      <c r="G140" s="72"/>
      <c r="H140" s="72"/>
      <c r="I140" s="72"/>
      <c r="J140" s="66"/>
      <c r="K140" s="66"/>
      <c r="L140" s="66"/>
      <c r="M140" s="66"/>
      <c r="N140" s="67"/>
    </row>
    <row r="141" spans="1:14" ht="15" customHeight="1">
      <c r="A141" s="109"/>
      <c r="B141" s="110"/>
      <c r="C141" s="30" t="s">
        <v>57</v>
      </c>
      <c r="D141" s="80">
        <f>D139+D140</f>
        <v>0</v>
      </c>
      <c r="E141" s="81">
        <f>E139+E140</f>
        <v>1644379.82</v>
      </c>
      <c r="F141" s="81">
        <f aca="true" t="shared" si="18" ref="F141:L141">F139+F140</f>
        <v>0</v>
      </c>
      <c r="G141" s="81">
        <f t="shared" si="18"/>
        <v>0</v>
      </c>
      <c r="H141" s="81">
        <f t="shared" si="18"/>
        <v>0</v>
      </c>
      <c r="I141" s="81">
        <f t="shared" si="18"/>
        <v>0</v>
      </c>
      <c r="J141" s="81">
        <f t="shared" si="18"/>
        <v>0</v>
      </c>
      <c r="K141" s="81">
        <f t="shared" si="18"/>
        <v>0</v>
      </c>
      <c r="L141" s="81">
        <f t="shared" si="18"/>
        <v>0</v>
      </c>
      <c r="M141" s="81">
        <f>M139+M140</f>
        <v>0</v>
      </c>
      <c r="N141" s="82">
        <f>N139+N140</f>
        <v>0</v>
      </c>
    </row>
    <row r="142" spans="1:14" ht="12" customHeight="1">
      <c r="A142" s="109"/>
      <c r="B142" s="110"/>
      <c r="C142" s="34"/>
      <c r="D142" s="65"/>
      <c r="E142" s="72"/>
      <c r="F142" s="72"/>
      <c r="G142" s="72"/>
      <c r="H142" s="72"/>
      <c r="I142" s="72"/>
      <c r="J142" s="66"/>
      <c r="K142" s="66"/>
      <c r="L142" s="66"/>
      <c r="M142" s="66"/>
      <c r="N142" s="67"/>
    </row>
    <row r="143" spans="1:14" ht="12" customHeight="1">
      <c r="A143" s="109"/>
      <c r="B143" s="110"/>
      <c r="C143" s="36" t="s">
        <v>58</v>
      </c>
      <c r="D143" s="65"/>
      <c r="E143" s="72"/>
      <c r="F143" s="72"/>
      <c r="G143" s="72"/>
      <c r="H143" s="72"/>
      <c r="I143" s="72"/>
      <c r="J143" s="66"/>
      <c r="K143" s="66"/>
      <c r="L143" s="66"/>
      <c r="M143" s="66"/>
      <c r="N143" s="67"/>
    </row>
    <row r="144" spans="1:14" ht="12" customHeight="1" thickBot="1">
      <c r="A144" s="109"/>
      <c r="B144" s="110"/>
      <c r="C144" s="84" t="s">
        <v>59</v>
      </c>
      <c r="D144" s="68"/>
      <c r="E144" s="62">
        <v>250000</v>
      </c>
      <c r="F144" s="62">
        <v>241968</v>
      </c>
      <c r="G144" s="39">
        <f>D144+E144-F144</f>
        <v>8032</v>
      </c>
      <c r="H144" s="73"/>
      <c r="I144" s="62">
        <v>8032</v>
      </c>
      <c r="J144" s="69"/>
      <c r="K144" s="69"/>
      <c r="L144" s="69"/>
      <c r="M144" s="69"/>
      <c r="N144" s="70"/>
    </row>
    <row r="145" spans="1:14" ht="15" customHeight="1" thickBot="1">
      <c r="A145" s="109"/>
      <c r="B145" s="110"/>
      <c r="C145" s="54" t="s">
        <v>60</v>
      </c>
      <c r="D145" s="74">
        <f>D144</f>
        <v>0</v>
      </c>
      <c r="E145" s="71">
        <f aca="true" t="shared" si="19" ref="E145:L145">E144</f>
        <v>250000</v>
      </c>
      <c r="F145" s="71">
        <f t="shared" si="19"/>
        <v>241968</v>
      </c>
      <c r="G145" s="71">
        <f t="shared" si="19"/>
        <v>8032</v>
      </c>
      <c r="H145" s="71">
        <f t="shared" si="19"/>
        <v>0</v>
      </c>
      <c r="I145" s="71">
        <f t="shared" si="19"/>
        <v>8032</v>
      </c>
      <c r="J145" s="71">
        <f t="shared" si="19"/>
        <v>0</v>
      </c>
      <c r="K145" s="71">
        <f t="shared" si="19"/>
        <v>0</v>
      </c>
      <c r="L145" s="71">
        <f t="shared" si="19"/>
        <v>0</v>
      </c>
      <c r="M145" s="71">
        <f>M144</f>
        <v>0</v>
      </c>
      <c r="N145" s="75">
        <f>N144</f>
        <v>0</v>
      </c>
    </row>
    <row r="146" spans="1:14" ht="12" customHeight="1">
      <c r="A146" s="109"/>
      <c r="B146" s="110"/>
      <c r="C146" s="55"/>
      <c r="D146" s="76"/>
      <c r="E146" s="77"/>
      <c r="F146" s="77"/>
      <c r="G146" s="77"/>
      <c r="H146" s="77"/>
      <c r="I146" s="77"/>
      <c r="J146" s="78"/>
      <c r="K146" s="78"/>
      <c r="L146" s="78"/>
      <c r="M146" s="78"/>
      <c r="N146" s="79"/>
    </row>
    <row r="147" spans="1:14" ht="12" customHeight="1" hidden="1">
      <c r="A147" s="109"/>
      <c r="B147" s="110"/>
      <c r="C147" s="36" t="s">
        <v>61</v>
      </c>
      <c r="D147" s="65"/>
      <c r="E147" s="72"/>
      <c r="F147" s="72"/>
      <c r="G147" s="72"/>
      <c r="H147" s="72"/>
      <c r="I147" s="72"/>
      <c r="J147" s="66"/>
      <c r="K147" s="66"/>
      <c r="L147" s="66"/>
      <c r="M147" s="66"/>
      <c r="N147" s="67"/>
    </row>
    <row r="148" spans="1:14" ht="12" customHeight="1" hidden="1">
      <c r="A148" s="109"/>
      <c r="B148" s="110"/>
      <c r="C148" s="33" t="s">
        <v>62</v>
      </c>
      <c r="D148" s="65"/>
      <c r="E148" s="72"/>
      <c r="F148" s="72"/>
      <c r="G148" s="72"/>
      <c r="H148" s="72"/>
      <c r="I148" s="72"/>
      <c r="J148" s="66"/>
      <c r="K148" s="66"/>
      <c r="L148" s="66"/>
      <c r="M148" s="66"/>
      <c r="N148" s="67"/>
    </row>
    <row r="149" spans="1:14" ht="12" customHeight="1" hidden="1" thickBot="1">
      <c r="A149" s="109"/>
      <c r="B149" s="110"/>
      <c r="C149" s="37" t="s">
        <v>63</v>
      </c>
      <c r="D149" s="65"/>
      <c r="E149" s="72"/>
      <c r="F149" s="72"/>
      <c r="G149" s="72"/>
      <c r="H149" s="72"/>
      <c r="I149" s="72"/>
      <c r="J149" s="66"/>
      <c r="K149" s="66"/>
      <c r="L149" s="66"/>
      <c r="M149" s="66"/>
      <c r="N149" s="67"/>
    </row>
    <row r="150" spans="1:14" ht="12" customHeight="1" hidden="1">
      <c r="A150" s="109"/>
      <c r="B150" s="110"/>
      <c r="C150" s="36"/>
      <c r="D150" s="65"/>
      <c r="E150" s="72"/>
      <c r="F150" s="72"/>
      <c r="G150" s="72"/>
      <c r="H150" s="72"/>
      <c r="I150" s="72"/>
      <c r="J150" s="66"/>
      <c r="K150" s="66"/>
      <c r="L150" s="66"/>
      <c r="M150" s="66"/>
      <c r="N150" s="67"/>
    </row>
    <row r="151" spans="1:14" ht="12" customHeight="1" hidden="1">
      <c r="A151" s="109"/>
      <c r="B151" s="110"/>
      <c r="C151" s="36" t="s">
        <v>64</v>
      </c>
      <c r="D151" s="65"/>
      <c r="E151" s="72"/>
      <c r="F151" s="72"/>
      <c r="G151" s="72"/>
      <c r="H151" s="72"/>
      <c r="I151" s="72"/>
      <c r="J151" s="66"/>
      <c r="K151" s="66"/>
      <c r="L151" s="66"/>
      <c r="M151" s="66"/>
      <c r="N151" s="67"/>
    </row>
    <row r="152" spans="1:14" ht="12" customHeight="1" hidden="1">
      <c r="A152" s="109"/>
      <c r="B152" s="110"/>
      <c r="C152" s="29" t="s">
        <v>65</v>
      </c>
      <c r="D152" s="65"/>
      <c r="E152" s="72"/>
      <c r="F152" s="72"/>
      <c r="G152" s="72"/>
      <c r="H152" s="72"/>
      <c r="I152" s="72"/>
      <c r="J152" s="66"/>
      <c r="K152" s="66"/>
      <c r="L152" s="66"/>
      <c r="M152" s="66"/>
      <c r="N152" s="67"/>
    </row>
    <row r="153" spans="1:14" ht="12" customHeight="1" hidden="1">
      <c r="A153" s="109"/>
      <c r="B153" s="110"/>
      <c r="C153" s="29" t="s">
        <v>66</v>
      </c>
      <c r="D153" s="65"/>
      <c r="E153" s="72"/>
      <c r="F153" s="72"/>
      <c r="G153" s="72"/>
      <c r="H153" s="72"/>
      <c r="I153" s="72"/>
      <c r="J153" s="66"/>
      <c r="K153" s="66"/>
      <c r="L153" s="66"/>
      <c r="M153" s="66"/>
      <c r="N153" s="67"/>
    </row>
    <row r="154" spans="1:14" ht="12" customHeight="1" hidden="1" thickBot="1">
      <c r="A154" s="109"/>
      <c r="B154" s="110"/>
      <c r="C154" s="37" t="s">
        <v>67</v>
      </c>
      <c r="D154" s="65"/>
      <c r="E154" s="72"/>
      <c r="F154" s="72"/>
      <c r="G154" s="72"/>
      <c r="H154" s="72"/>
      <c r="I154" s="72"/>
      <c r="J154" s="66"/>
      <c r="K154" s="66"/>
      <c r="L154" s="66"/>
      <c r="M154" s="66"/>
      <c r="N154" s="67"/>
    </row>
    <row r="155" spans="1:14" ht="12" customHeight="1" hidden="1">
      <c r="A155" s="109"/>
      <c r="B155" s="110"/>
      <c r="C155" s="36"/>
      <c r="D155" s="65"/>
      <c r="E155" s="72"/>
      <c r="F155" s="72"/>
      <c r="G155" s="72"/>
      <c r="H155" s="72"/>
      <c r="I155" s="72"/>
      <c r="J155" s="66"/>
      <c r="K155" s="66"/>
      <c r="L155" s="66"/>
      <c r="M155" s="66"/>
      <c r="N155" s="67"/>
    </row>
    <row r="156" spans="1:14" ht="12" customHeight="1">
      <c r="A156" s="109"/>
      <c r="B156" s="110"/>
      <c r="C156" s="36" t="s">
        <v>68</v>
      </c>
      <c r="D156" s="65"/>
      <c r="E156" s="72"/>
      <c r="F156" s="72"/>
      <c r="G156" s="72"/>
      <c r="H156" s="72"/>
      <c r="I156" s="72"/>
      <c r="J156" s="66"/>
      <c r="K156" s="66"/>
      <c r="L156" s="66"/>
      <c r="M156" s="66"/>
      <c r="N156" s="67"/>
    </row>
    <row r="157" spans="1:14" ht="12" customHeight="1">
      <c r="A157" s="109"/>
      <c r="B157" s="110"/>
      <c r="C157" s="83" t="s">
        <v>69</v>
      </c>
      <c r="D157" s="65"/>
      <c r="E157" s="58">
        <v>73953</v>
      </c>
      <c r="F157" s="58"/>
      <c r="G157" s="17">
        <f>D157+E157-F157</f>
        <v>73953</v>
      </c>
      <c r="H157" s="72"/>
      <c r="I157" s="72"/>
      <c r="J157" s="66"/>
      <c r="K157" s="66"/>
      <c r="L157" s="66"/>
      <c r="M157" s="66"/>
      <c r="N157" s="60">
        <f>G157</f>
        <v>73953</v>
      </c>
    </row>
    <row r="158" spans="1:14" ht="12" customHeight="1">
      <c r="A158" s="109"/>
      <c r="B158" s="110"/>
      <c r="C158" s="83" t="s">
        <v>70</v>
      </c>
      <c r="D158" s="65"/>
      <c r="E158" s="58">
        <v>916730.99</v>
      </c>
      <c r="F158" s="58"/>
      <c r="G158" s="17">
        <f>D158+E158-F158</f>
        <v>916730.99</v>
      </c>
      <c r="H158" s="72"/>
      <c r="I158" s="72"/>
      <c r="J158" s="66"/>
      <c r="K158" s="66"/>
      <c r="L158" s="66"/>
      <c r="M158" s="66"/>
      <c r="N158" s="60">
        <f>G158</f>
        <v>916730.99</v>
      </c>
    </row>
    <row r="159" spans="1:14" ht="12" customHeight="1" thickBot="1">
      <c r="A159" s="109"/>
      <c r="B159" s="110"/>
      <c r="C159" s="84" t="s">
        <v>71</v>
      </c>
      <c r="D159" s="68"/>
      <c r="E159" s="62">
        <v>535500</v>
      </c>
      <c r="F159" s="62">
        <v>535500</v>
      </c>
      <c r="G159" s="39">
        <f>D159+E159-F159</f>
        <v>0</v>
      </c>
      <c r="H159" s="73"/>
      <c r="I159" s="73"/>
      <c r="J159" s="69"/>
      <c r="K159" s="69"/>
      <c r="L159" s="69"/>
      <c r="M159" s="69"/>
      <c r="N159" s="70"/>
    </row>
    <row r="160" spans="1:14" ht="15" customHeight="1" thickBot="1">
      <c r="A160" s="109"/>
      <c r="B160" s="110"/>
      <c r="C160" s="54" t="s">
        <v>72</v>
      </c>
      <c r="D160" s="74">
        <f>D157+D158+D159</f>
        <v>0</v>
      </c>
      <c r="E160" s="71">
        <f aca="true" t="shared" si="20" ref="E160:L160">E157+E158+E159</f>
        <v>1526183.99</v>
      </c>
      <c r="F160" s="71">
        <f t="shared" si="20"/>
        <v>535500</v>
      </c>
      <c r="G160" s="71">
        <f t="shared" si="20"/>
        <v>990683.99</v>
      </c>
      <c r="H160" s="71">
        <f t="shared" si="20"/>
        <v>0</v>
      </c>
      <c r="I160" s="71">
        <f t="shared" si="20"/>
        <v>0</v>
      </c>
      <c r="J160" s="71">
        <f t="shared" si="20"/>
        <v>0</v>
      </c>
      <c r="K160" s="71">
        <f t="shared" si="20"/>
        <v>0</v>
      </c>
      <c r="L160" s="71">
        <f t="shared" si="20"/>
        <v>0</v>
      </c>
      <c r="M160" s="71">
        <f>M157+M158+M159</f>
        <v>0</v>
      </c>
      <c r="N160" s="75">
        <f>N157+N158+N159</f>
        <v>990683.99</v>
      </c>
    </row>
    <row r="161" spans="1:14" ht="12" customHeight="1">
      <c r="A161" s="109"/>
      <c r="B161" s="110"/>
      <c r="C161" s="55"/>
      <c r="D161" s="41"/>
      <c r="E161" s="42"/>
      <c r="F161" s="42"/>
      <c r="G161" s="42"/>
      <c r="H161" s="42"/>
      <c r="I161" s="42"/>
      <c r="J161" s="43"/>
      <c r="K161" s="43"/>
      <c r="L161" s="44"/>
      <c r="M161" s="44"/>
      <c r="N161" s="45"/>
    </row>
    <row r="162" spans="1:14" ht="23.25" customHeight="1" thickBot="1">
      <c r="A162" s="109"/>
      <c r="B162" s="110"/>
      <c r="C162" s="38" t="s">
        <v>73</v>
      </c>
      <c r="D162" s="112">
        <f aca="true" t="shared" si="21" ref="D162:N162">D16+D61+D67+D74+D84+D92+D104+D108+D112+D118+D125+D129+D136+D141+D145+D160</f>
        <v>273261479.95</v>
      </c>
      <c r="E162" s="113">
        <f t="shared" si="21"/>
        <v>5243739949.179999</v>
      </c>
      <c r="F162" s="113">
        <f t="shared" si="21"/>
        <v>5162588042.730001</v>
      </c>
      <c r="G162" s="113">
        <f t="shared" si="21"/>
        <v>352769006.58000004</v>
      </c>
      <c r="H162" s="113">
        <f t="shared" si="21"/>
        <v>0</v>
      </c>
      <c r="I162" s="113">
        <f t="shared" si="21"/>
        <v>25814385.7</v>
      </c>
      <c r="J162" s="113">
        <f t="shared" si="21"/>
        <v>0</v>
      </c>
      <c r="K162" s="113">
        <f t="shared" si="21"/>
        <v>70670.79000000001</v>
      </c>
      <c r="L162" s="113">
        <f t="shared" si="21"/>
        <v>164504501.78000003</v>
      </c>
      <c r="M162" s="113">
        <f t="shared" si="21"/>
        <v>473160</v>
      </c>
      <c r="N162" s="114">
        <f t="shared" si="21"/>
        <v>163172274.36</v>
      </c>
    </row>
    <row r="163" spans="1:12" ht="12" customHeight="1">
      <c r="A163" s="109"/>
      <c r="B163" s="110"/>
      <c r="C163" s="6"/>
      <c r="D163" s="8"/>
      <c r="E163" s="9"/>
      <c r="F163" s="9"/>
      <c r="G163" s="9"/>
      <c r="H163" s="9"/>
      <c r="I163" s="9"/>
      <c r="J163" s="10"/>
      <c r="K163" s="10"/>
      <c r="L163" s="8"/>
    </row>
    <row r="164" spans="1:12" ht="12" customHeight="1">
      <c r="A164" s="109"/>
      <c r="B164" s="110"/>
      <c r="C164" s="6"/>
      <c r="D164" s="8"/>
      <c r="E164" s="9"/>
      <c r="F164" s="9"/>
      <c r="G164" s="9"/>
      <c r="H164" s="9"/>
      <c r="I164" s="9"/>
      <c r="J164" s="10"/>
      <c r="K164" s="10"/>
      <c r="L164" s="8"/>
    </row>
    <row r="165" spans="1:12" ht="12" customHeight="1">
      <c r="A165" s="109"/>
      <c r="B165" s="110"/>
      <c r="C165" s="6"/>
      <c r="D165" s="8"/>
      <c r="E165" s="9"/>
      <c r="F165" s="9"/>
      <c r="G165" s="9"/>
      <c r="H165" s="9"/>
      <c r="I165" s="9"/>
      <c r="J165" s="10"/>
      <c r="K165" s="10"/>
      <c r="L165" s="8"/>
    </row>
    <row r="166" spans="1:12" ht="12.75">
      <c r="A166" s="106"/>
      <c r="B166" s="106"/>
      <c r="D166" s="12"/>
      <c r="E166" s="11"/>
      <c r="F166" s="11"/>
      <c r="G166" s="11"/>
      <c r="H166" s="11"/>
      <c r="I166" s="11"/>
      <c r="J166" s="12"/>
      <c r="K166" s="12"/>
      <c r="L166" s="12"/>
    </row>
    <row r="167" spans="1:12" ht="12.75">
      <c r="A167" s="106"/>
      <c r="B167" s="106"/>
      <c r="D167" s="12"/>
      <c r="E167" s="11"/>
      <c r="F167" s="11"/>
      <c r="G167" s="11"/>
      <c r="H167" s="11"/>
      <c r="I167" s="11"/>
      <c r="J167" s="12"/>
      <c r="K167" s="12"/>
      <c r="L167" s="13"/>
    </row>
    <row r="168" spans="1:12" ht="12.75">
      <c r="A168" s="106"/>
      <c r="B168" s="106"/>
      <c r="D168" s="12"/>
      <c r="E168" s="11"/>
      <c r="F168" s="11"/>
      <c r="G168" s="11"/>
      <c r="H168" s="11"/>
      <c r="I168" s="11"/>
      <c r="J168" s="12"/>
      <c r="K168" s="12"/>
      <c r="L168" s="12"/>
    </row>
    <row r="169" spans="1:12" ht="12.75">
      <c r="A169" s="106"/>
      <c r="B169" s="106"/>
      <c r="D169" s="12"/>
      <c r="E169" s="11"/>
      <c r="F169" s="11"/>
      <c r="G169" s="11"/>
      <c r="H169" s="11"/>
      <c r="I169" s="11"/>
      <c r="J169" s="12"/>
      <c r="K169" s="12"/>
      <c r="L169" s="12"/>
    </row>
    <row r="170" spans="1:12" ht="12.75">
      <c r="A170" s="106"/>
      <c r="B170" s="106"/>
      <c r="D170" s="12"/>
      <c r="E170" s="11"/>
      <c r="F170" s="11"/>
      <c r="G170" s="11"/>
      <c r="H170" s="11"/>
      <c r="I170" s="11"/>
      <c r="J170" s="12"/>
      <c r="K170" s="12"/>
      <c r="L170" s="12"/>
    </row>
    <row r="171" spans="1:12" ht="12.75">
      <c r="A171" s="106"/>
      <c r="B171" s="106"/>
      <c r="D171" s="12"/>
      <c r="E171" s="11"/>
      <c r="F171" s="11"/>
      <c r="G171" s="11"/>
      <c r="H171" s="11"/>
      <c r="I171" s="11"/>
      <c r="J171" s="12"/>
      <c r="K171" s="12"/>
      <c r="L171" s="12"/>
    </row>
    <row r="172" spans="1:12" ht="12.75">
      <c r="A172" s="106"/>
      <c r="B172" s="106"/>
      <c r="D172" s="12"/>
      <c r="E172" s="11"/>
      <c r="F172" s="11"/>
      <c r="G172" s="11"/>
      <c r="H172" s="11"/>
      <c r="I172" s="11"/>
      <c r="J172" s="12"/>
      <c r="K172" s="12"/>
      <c r="L172" s="12"/>
    </row>
    <row r="173" spans="1:12" ht="12.75">
      <c r="A173" s="106"/>
      <c r="B173" s="106"/>
      <c r="D173" s="12"/>
      <c r="E173" s="11"/>
      <c r="F173" s="11"/>
      <c r="G173" s="11"/>
      <c r="H173" s="11"/>
      <c r="I173" s="11"/>
      <c r="J173" s="12"/>
      <c r="K173" s="12"/>
      <c r="L173" s="12"/>
    </row>
    <row r="174" spans="1:12" ht="12.75">
      <c r="A174" s="106"/>
      <c r="B174" s="106"/>
      <c r="D174" s="12"/>
      <c r="E174" s="11"/>
      <c r="F174" s="11"/>
      <c r="G174" s="11"/>
      <c r="H174" s="11"/>
      <c r="I174" s="11"/>
      <c r="J174" s="12"/>
      <c r="K174" s="12"/>
      <c r="L174" s="12"/>
    </row>
    <row r="175" spans="1:2" ht="12.75">
      <c r="A175" s="106"/>
      <c r="B175" s="106"/>
    </row>
    <row r="176" spans="1:2" ht="12.75">
      <c r="A176" s="106"/>
      <c r="B176" s="106"/>
    </row>
    <row r="177" spans="1:2" ht="12.75">
      <c r="A177" s="106"/>
      <c r="B177" s="106"/>
    </row>
    <row r="178" spans="1:2" ht="12.75">
      <c r="A178" s="106"/>
      <c r="B178" s="106"/>
    </row>
    <row r="179" spans="1:2" ht="12.75">
      <c r="A179" s="106"/>
      <c r="B179" s="106"/>
    </row>
    <row r="180" spans="1:2" ht="12.75">
      <c r="A180" s="106"/>
      <c r="B180" s="106"/>
    </row>
    <row r="181" spans="1:2" ht="12.75">
      <c r="A181" s="106"/>
      <c r="B181" s="106"/>
    </row>
    <row r="182" spans="1:2" ht="12.75">
      <c r="A182" s="106"/>
      <c r="B182" s="106"/>
    </row>
    <row r="183" spans="1:2" ht="12.75">
      <c r="A183" s="106"/>
      <c r="B183" s="106"/>
    </row>
    <row r="184" spans="1:2" ht="12.75">
      <c r="A184" s="106"/>
      <c r="B184" s="106"/>
    </row>
    <row r="185" spans="1:2" ht="12.75">
      <c r="A185" s="106"/>
      <c r="B185" s="106"/>
    </row>
    <row r="186" spans="1:2" ht="12.75">
      <c r="A186" s="106"/>
      <c r="B186" s="106"/>
    </row>
    <row r="187" spans="1:2" ht="12.75">
      <c r="A187" s="106"/>
      <c r="B187" s="106"/>
    </row>
    <row r="188" spans="1:2" ht="12.75">
      <c r="A188" s="106"/>
      <c r="B188" s="106"/>
    </row>
    <row r="189" spans="1:2" ht="12.75">
      <c r="A189" s="106"/>
      <c r="B189" s="106"/>
    </row>
    <row r="190" spans="1:2" ht="12.75">
      <c r="A190" s="106"/>
      <c r="B190" s="106"/>
    </row>
    <row r="191" spans="1:2" ht="12.75">
      <c r="A191" s="106"/>
      <c r="B191" s="106"/>
    </row>
    <row r="192" spans="1:2" ht="12.75">
      <c r="A192" s="106"/>
      <c r="B192" s="106"/>
    </row>
    <row r="193" spans="1:2" ht="12.75">
      <c r="A193" s="106"/>
      <c r="B193" s="106"/>
    </row>
    <row r="194" spans="1:2" ht="12.75">
      <c r="A194" s="106"/>
      <c r="B194" s="106"/>
    </row>
    <row r="195" spans="1:2" ht="12.75">
      <c r="A195" s="106"/>
      <c r="B195" s="106"/>
    </row>
    <row r="196" spans="1:2" ht="12.75">
      <c r="A196" s="106"/>
      <c r="B196" s="106"/>
    </row>
    <row r="197" spans="1:2" ht="12.75">
      <c r="A197" s="106"/>
      <c r="B197" s="106"/>
    </row>
    <row r="198" spans="1:2" ht="12.75">
      <c r="A198" s="106"/>
      <c r="B198" s="106"/>
    </row>
    <row r="199" spans="1:2" ht="12.75">
      <c r="A199" s="106"/>
      <c r="B199" s="106"/>
    </row>
    <row r="200" spans="1:2" ht="12.75">
      <c r="A200" s="106"/>
      <c r="B200" s="106"/>
    </row>
    <row r="201" spans="1:2" ht="12.75">
      <c r="A201" s="106"/>
      <c r="B201" s="106"/>
    </row>
    <row r="202" spans="1:2" ht="12.75">
      <c r="A202" s="106"/>
      <c r="B202" s="106"/>
    </row>
    <row r="203" spans="1:2" ht="12.75">
      <c r="A203" s="106"/>
      <c r="B203" s="106"/>
    </row>
    <row r="204" spans="1:2" ht="12.75">
      <c r="A204" s="106"/>
      <c r="B204" s="106"/>
    </row>
    <row r="205" spans="1:2" ht="12.75">
      <c r="A205" s="106"/>
      <c r="B205" s="106"/>
    </row>
    <row r="206" spans="1:2" ht="12.75">
      <c r="A206" s="106"/>
      <c r="B206" s="106"/>
    </row>
    <row r="207" spans="1:2" ht="12.75">
      <c r="A207" s="106"/>
      <c r="B207" s="106"/>
    </row>
    <row r="208" spans="1:2" ht="12.75">
      <c r="A208" s="106"/>
      <c r="B208" s="106"/>
    </row>
    <row r="209" spans="1:2" ht="12.75">
      <c r="A209" s="106"/>
      <c r="B209" s="106"/>
    </row>
    <row r="210" spans="1:2" ht="12.75">
      <c r="A210" s="106"/>
      <c r="B210" s="106"/>
    </row>
    <row r="211" spans="1:2" ht="12.75">
      <c r="A211" s="106"/>
      <c r="B211" s="106"/>
    </row>
    <row r="212" spans="1:2" ht="12.75">
      <c r="A212" s="106"/>
      <c r="B212" s="106"/>
    </row>
    <row r="213" spans="1:2" ht="12.75">
      <c r="A213" s="106"/>
      <c r="B213" s="106"/>
    </row>
    <row r="214" spans="1:2" ht="12.75">
      <c r="A214" s="106"/>
      <c r="B214" s="106"/>
    </row>
    <row r="215" spans="1:2" ht="12.75">
      <c r="A215" s="106"/>
      <c r="B215" s="106"/>
    </row>
    <row r="216" spans="1:2" ht="12.75">
      <c r="A216" s="106"/>
      <c r="B216" s="106"/>
    </row>
    <row r="217" spans="1:2" ht="12.75">
      <c r="A217" s="106"/>
      <c r="B217" s="106"/>
    </row>
    <row r="218" spans="1:2" ht="12.75">
      <c r="A218" s="106"/>
      <c r="B218" s="106"/>
    </row>
    <row r="219" spans="1:2" ht="12.75">
      <c r="A219" s="106"/>
      <c r="B219" s="106"/>
    </row>
    <row r="220" spans="1:2" ht="12.75">
      <c r="A220" s="106"/>
      <c r="B220" s="106"/>
    </row>
    <row r="221" spans="1:2" ht="12.75">
      <c r="A221" s="106"/>
      <c r="B221" s="106"/>
    </row>
    <row r="222" spans="1:2" ht="12.75">
      <c r="A222" s="106"/>
      <c r="B222" s="106"/>
    </row>
    <row r="223" spans="1:2" ht="12.75">
      <c r="A223" s="106"/>
      <c r="B223" s="106"/>
    </row>
    <row r="224" spans="1:2" ht="12.75">
      <c r="A224" s="106"/>
      <c r="B224" s="106"/>
    </row>
    <row r="225" spans="1:2" ht="12.75">
      <c r="A225" s="106"/>
      <c r="B225" s="106"/>
    </row>
    <row r="226" spans="1:2" ht="12.75">
      <c r="A226" s="106"/>
      <c r="B226" s="106"/>
    </row>
    <row r="227" spans="1:2" ht="12.75">
      <c r="A227" s="106"/>
      <c r="B227" s="106"/>
    </row>
    <row r="228" spans="1:2" ht="12.75">
      <c r="A228" s="106"/>
      <c r="B228" s="106"/>
    </row>
    <row r="229" spans="1:2" ht="12.75">
      <c r="A229" s="106"/>
      <c r="B229" s="106"/>
    </row>
    <row r="230" spans="1:2" ht="12.75">
      <c r="A230" s="106"/>
      <c r="B230" s="106"/>
    </row>
    <row r="231" spans="1:2" ht="12.75">
      <c r="A231" s="106"/>
      <c r="B231" s="106"/>
    </row>
    <row r="232" spans="1:2" ht="12.75">
      <c r="A232" s="106"/>
      <c r="B232" s="106"/>
    </row>
    <row r="233" spans="1:2" ht="12.75">
      <c r="A233" s="106"/>
      <c r="B233" s="106"/>
    </row>
    <row r="234" spans="1:2" ht="12.75">
      <c r="A234" s="106"/>
      <c r="B234" s="106"/>
    </row>
  </sheetData>
  <sheetProtection/>
  <mergeCells count="2">
    <mergeCell ref="A4:F4"/>
    <mergeCell ref="C3:N3"/>
  </mergeCells>
  <printOptions horizontalCentered="1"/>
  <pageMargins left="0" right="0" top="0.984251968503937" bottom="0.5905511811023623" header="0.31496062992125984" footer="0.4330708661417323"/>
  <pageSetup horizontalDpi="600" verticalDpi="600" orientation="landscape" paperSize="9" scale="85" r:id="rId1"/>
  <headerFooter alignWithMargins="0">
    <oddFooter>&amp;CStránka &amp;P&amp;RTab.č. 10 Dotace ze SR a RRRS SV</oddFooter>
  </headerFooter>
  <rowBreaks count="2" manualBreakCount="2">
    <brk id="84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2013-05-21T09:19:34Z</cp:lastPrinted>
  <dcterms:created xsi:type="dcterms:W3CDTF">1997-01-24T11:07:25Z</dcterms:created>
  <dcterms:modified xsi:type="dcterms:W3CDTF">2013-05-21T09:19:36Z</dcterms:modified>
  <cp:category/>
  <cp:version/>
  <cp:contentType/>
  <cp:contentStatus/>
</cp:coreProperties>
</file>