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335" windowHeight="8280" activeTab="0"/>
  </bookViews>
  <sheets>
    <sheet name="Fondy PO" sheetId="1" r:id="rId1"/>
  </sheets>
  <definedNames>
    <definedName name="_xlnm.Print_Titles" localSheetId="0">'Fondy PO'!$6:$8</definedName>
  </definedNames>
  <calcPr fullCalcOnLoad="1"/>
</workbook>
</file>

<file path=xl/sharedStrings.xml><?xml version="1.0" encoding="utf-8"?>
<sst xmlns="http://schemas.openxmlformats.org/spreadsheetml/2006/main" count="169" uniqueCount="156">
  <si>
    <t>Organizace</t>
  </si>
  <si>
    <t>Rezervní fond</t>
  </si>
  <si>
    <t>tvorba</t>
  </si>
  <si>
    <t>použití</t>
  </si>
  <si>
    <t>Investiční fond</t>
  </si>
  <si>
    <t>z odpisů</t>
  </si>
  <si>
    <t>z inv.dot.</t>
  </si>
  <si>
    <t>ostatní</t>
  </si>
  <si>
    <t>Fond odměn</t>
  </si>
  <si>
    <t>(v tis. Kč)</t>
  </si>
  <si>
    <t>Zdravotnická záchranná služba KHK</t>
  </si>
  <si>
    <t>Protialkoholní záchytná stanice KHK</t>
  </si>
  <si>
    <t xml:space="preserve"> </t>
  </si>
  <si>
    <t>Kap. 13 - evropská integrace</t>
  </si>
  <si>
    <t>Centrum evropského projektování,HK</t>
  </si>
  <si>
    <t>Celkem</t>
  </si>
  <si>
    <t>Správa a údržba silnic Královéhr.kraje</t>
  </si>
  <si>
    <t>Kap. 10 - doprava</t>
  </si>
  <si>
    <t>Kap. 15 - zdravotnictví</t>
  </si>
  <si>
    <t>Kap. 16 - kultura</t>
  </si>
  <si>
    <t>Galerie moderního umění  v  HK</t>
  </si>
  <si>
    <t>Galerie výtvarného umění v Náchodě</t>
  </si>
  <si>
    <t>Muzeum vých. Čech v HK</t>
  </si>
  <si>
    <t>Studijní a vědecká knihovna v HK</t>
  </si>
  <si>
    <t>Hvězdárna a planetárium v HK</t>
  </si>
  <si>
    <t>Hvězdárna v  Úpici</t>
  </si>
  <si>
    <t>Regionální muzeum a galerie v Jičíně</t>
  </si>
  <si>
    <t>Regionální muzeum v Náchodě</t>
  </si>
  <si>
    <t>Muzeum a galerie Orl. hor v  RK</t>
  </si>
  <si>
    <t>Kap. 28 - sociální věci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</si>
  <si>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</si>
  <si>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</si>
  <si>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</si>
  <si>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</si>
  <si>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SOŠ veterinární , Hradec Králové-Kukleny, Pražská 68</t>
  </si>
  <si>
    <t>Střední odborná škola a SOU, Hradec Králové, Hradební 1029</t>
  </si>
  <si>
    <t>Střední odborná škola a SOU, Hradec Králové, Vocelova 1338</t>
  </si>
  <si>
    <t>Střední průmyslová škola, Hradec Králové, Hradecká 647</t>
  </si>
  <si>
    <t>SPŠ stavební, Hradec Králové 3, Pospíšilova tř. 787</t>
  </si>
  <si>
    <t>Odborné učiliště, Hradec Králové, 17. listopadu 1212</t>
  </si>
  <si>
    <t>Základní škola, Nový Bydžov, Palackého 1240</t>
  </si>
  <si>
    <t>Dětský domov a školní jídelna, Nechanice, Hrádecká 267</t>
  </si>
  <si>
    <t>Plavecká škola Zéva, Hradec Králové, Eliščino nábř. 842</t>
  </si>
  <si>
    <t>Školní jídelna, Hradec Králové, Hradecká 1219</t>
  </si>
  <si>
    <t>Lepařovo gymnázium, Jičín, Jiráskova 30</t>
  </si>
  <si>
    <t>Masarykova obchodní akademie, Jičín, 17. listopadu 220</t>
  </si>
  <si>
    <t>SPŠ kamenická a sochařská, Hořice, Husova 675</t>
  </si>
  <si>
    <t>Integrovaná střední škola, Nová Paka, Kumburská 846</t>
  </si>
  <si>
    <t>Střední odborné učiliště, Lázně Bělohrad, Zámecká 478</t>
  </si>
  <si>
    <t>Odborné učiliště a Praktická škola, Hořice, Havlíčkova 54</t>
  </si>
  <si>
    <t>ZŠ při dětské láz.léčebně, Lázně Bělohrad, Lázeňská 146</t>
  </si>
  <si>
    <t>Základní škola, Hořice, Husova 11</t>
  </si>
  <si>
    <t>Základní škola, Jičín, Soudná 12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</si>
  <si>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</si>
  <si>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</si>
  <si>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</si>
  <si>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</si>
  <si>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škola řemeslná, Jaroměř, Studničkova 260</t>
  </si>
  <si>
    <t>Střední odborná škola a SOU, Nové Město nad Metují, Školní 1377</t>
  </si>
  <si>
    <t>Střední škola, Nové Město nad Metují, Husovo nám. 1218</t>
  </si>
  <si>
    <t>Základní škola speciální, Jaroměř, Palackého 142</t>
  </si>
  <si>
    <t>Středisko služeb školám, Náchod, Kladská 733</t>
  </si>
  <si>
    <t>Gymnázium, Dobruška, Pulická 779</t>
  </si>
  <si>
    <t>OA T.G.Masaryka, Kostelec nad Orlicí, Komenského 522</t>
  </si>
  <si>
    <t>VOŠ, SOŠ a SOU, Kostelec nad Orlicí, Komenského 873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</si>
  <si>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</si>
  <si>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</si>
  <si>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</si>
  <si>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</si>
  <si>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Gymnázium, Vrchlabí, Komenského 586</t>
  </si>
  <si>
    <t>Gymnázium a Střední odborná škola, Hostinné, Horská 309</t>
  </si>
  <si>
    <t>Obchodní akademie, Trutnov, Malé náměstí 158</t>
  </si>
  <si>
    <t>SOŠ a Střední odborné učiliště, Vrchlabí, Krkonošská 265</t>
  </si>
  <si>
    <t>Střední průmyslová škola, Trutnov, Školní 101</t>
  </si>
  <si>
    <t>Střední odborná škola a SOU, Trutnov, Volanovská 243</t>
  </si>
  <si>
    <t>Základní škola,  Hostinné, Sluneční 377</t>
  </si>
  <si>
    <t>Domov důchodců Borohrádek</t>
  </si>
  <si>
    <t>Domov důchodců Černožice</t>
  </si>
  <si>
    <t>Domov důchodců Dvůr Králové n. L.</t>
  </si>
  <si>
    <t>Domov důchodců Hradec Králové</t>
  </si>
  <si>
    <t>Domov důchodců Humburky</t>
  </si>
  <si>
    <t>Domov důchodců Tmavý Důl</t>
  </si>
  <si>
    <t>Domov důchodců Pilníkov</t>
  </si>
  <si>
    <t>Domov důchodců Vrchlabí</t>
  </si>
  <si>
    <t>Domov důchodců Malá Čermná</t>
  </si>
  <si>
    <t>Domov důchodců Náchod</t>
  </si>
  <si>
    <t>Léčebna pro dlouhodobě nemocné HK</t>
  </si>
  <si>
    <t>Léčebna dlouhodobě nemocných Opočno</t>
  </si>
  <si>
    <t>Sdružení ozdravoven a léčeben Trutnov</t>
  </si>
  <si>
    <t>VOŠ zdravotnická a SZŠ, Trutnov, Procházkova 303</t>
  </si>
  <si>
    <t>Kap. 14 - školství</t>
  </si>
  <si>
    <t>Středisko amat.kultury IMPULS, HK</t>
  </si>
  <si>
    <t>Vyšší odborná škola a SOŠ, Nový Bydžov, Jana Maláta 1869</t>
  </si>
  <si>
    <t>Střední škola technická a řemeslná, Nový Bydžov, Dr. M. Tyrše 112</t>
  </si>
  <si>
    <t>VOŠ zdravotnická a SZŠ, Hradec Králové, Komenského 234</t>
  </si>
  <si>
    <t>Střední škola potravinářská, Smiřice, Gen. Govorova 110</t>
  </si>
  <si>
    <t>Střední škola, ZŠ a MŠ, Hradec Králové, Štefánikova 549</t>
  </si>
  <si>
    <t>Školské zařízení pro DVPP KHK, HK, Štefánikova 566</t>
  </si>
  <si>
    <t>Střední škola zahradnická, Kopidlno, náměstí Hilmarovo 1</t>
  </si>
  <si>
    <t>Vyšší odborná škola a  SPŠ, Jičín, Pod Koželuhy 100</t>
  </si>
  <si>
    <t>SŠ oděvní, služeb a ekonomiky, Červený Kostelec, 17.listopadu 1197</t>
  </si>
  <si>
    <t>Střední průmyslová škola, Hronov, Hostovského 910</t>
  </si>
  <si>
    <t>ZŠ a MŠ Josefa Zemana, Náchod, Jiráskova 461</t>
  </si>
  <si>
    <t>Základní  škola, Broumov, Kladská 164</t>
  </si>
  <si>
    <t>VOŠ a SPŠ, Rychnov nad Kněžnou, U Stadionu 1166</t>
  </si>
  <si>
    <t>Dětský domov, Potštejn, Českých bratří 141</t>
  </si>
  <si>
    <t>Mateřská škola speciální, Trutnov, Na Struze 124</t>
  </si>
  <si>
    <t>Základní škola a MŠ, Vrchlabí, Krkonošská 230</t>
  </si>
  <si>
    <t>Speciální základní škola a MŠ, Trutnov, Horská 160</t>
  </si>
  <si>
    <t>Dětský domov, základní škola a ŠJ, Dolní Lánov 240</t>
  </si>
  <si>
    <t>Dětský domov a školní jídelna, Vrchlabí, Žižkova 497</t>
  </si>
  <si>
    <t>ÚSP pro těl.postižené v Hořicích v Podkrkonoší</t>
  </si>
  <si>
    <t>ÚSP pro mentálně postiženou mládež Chotělice</t>
  </si>
  <si>
    <t>ÚSP pro mládež Kvasiny</t>
  </si>
  <si>
    <t>Domov Dědina Opočno</t>
  </si>
  <si>
    <t>DOMOV NA STŘÍBRNÉM VRCHU Rokytnice v O. h.</t>
  </si>
  <si>
    <t>ÚSP pro mládež DOMEČKY Rychnov nad Kn.</t>
  </si>
  <si>
    <t>Domov sociálních služeb Skřivany</t>
  </si>
  <si>
    <t>Dom.důchodců a ÚSP Česká Skalice</t>
  </si>
  <si>
    <t>Domov důchodců Police n. Metují</t>
  </si>
  <si>
    <t>Domov Dolní zámek Teplice n. Metují</t>
  </si>
  <si>
    <t>Základní škola praktická, Jaroměř, Komenského 392</t>
  </si>
  <si>
    <t>PPP KHK, Hradec Králové, M. Horákové 504</t>
  </si>
  <si>
    <t>Odborné učiliště, Hostinné, Mládežnická 329</t>
  </si>
  <si>
    <t>Domov důchodců Lampertice</t>
  </si>
  <si>
    <t>Domov důchodců Albrechtice nad Orlicí</t>
  </si>
  <si>
    <t>Domov "V Podzámčí" Chlumec n. C.</t>
  </si>
  <si>
    <t>Barevné domky Hajnice</t>
  </si>
  <si>
    <t>Tabulka č. 7</t>
  </si>
  <si>
    <t>Tvorba a použití fondů příspěvkových organizací zřízených Královéhradeckým krajem v roce 2011</t>
  </si>
  <si>
    <t>k 1.1.2011</t>
  </si>
  <si>
    <t>k 31.12.2011</t>
  </si>
  <si>
    <t>Česká les.akademie Trutnov-SŠ a VOŠ, Trutnov, Lesnická 9</t>
  </si>
  <si>
    <t>Gymnázium, SOŠ, SOU a VOŠ,  Hořice</t>
  </si>
  <si>
    <t>OA a JŠ s pr.st.jazyk.zk., HK, V Lipkách 692</t>
  </si>
  <si>
    <t>SUPŠ HNN, Hradec Králové, 17. listopadu 1202</t>
  </si>
  <si>
    <t>SŠ služeb, obchodu a gastronomie, Hradec Králové, Velká 3</t>
  </si>
  <si>
    <t>MŠ,Spec.ZŠ a PrŠ, Hradec Králové, Hradecká 1231</t>
  </si>
  <si>
    <t>Spec.ZŠ, Chlumec nad Cidlinou, Smetanova 123</t>
  </si>
  <si>
    <t>DM,internát a ŠJ, Hradec Králové, Vocelova 1469/5</t>
  </si>
  <si>
    <t>ZŠ a MŠ při Fak.nem., Hradec Králové, Sokolská tř. 581</t>
  </si>
  <si>
    <t>Gymnázium a SOŠ ped., Nová Paka, Kumburská 740</t>
  </si>
  <si>
    <t>Střední škola gastr.a služeb, Nová Paka, Masaryk.nám. 2</t>
  </si>
  <si>
    <t>SŠ propag.tvorby a polygr.,Velké Poříčí, Náchodská 285</t>
  </si>
  <si>
    <t>SŠ hot.a spol.strav.,Teplice n.Met., Střmenské podhradí 218</t>
  </si>
  <si>
    <t>VOŠ stav.a SPŠ stav.arch.Jana Letzela, Náchod, Pražská 931</t>
  </si>
  <si>
    <t>Dětský domov, MŠ a ŠJ, Broumov, třída Masarykova 246</t>
  </si>
  <si>
    <t>Gymn. F.M.Pelcla, Rychnov n.Kn., Hrdinů odboje 36</t>
  </si>
  <si>
    <t>SPŠ elektr. a inform.techn., Dobruška, Čs. odboje 670</t>
  </si>
  <si>
    <t>ZŠ a PŠ, Rychnov nad Kněžnou, Kolowratská 485</t>
  </si>
  <si>
    <t>Dětský domov, ZŠ, ŠD a ŠJ  Kostelec n.O., Pelclova 279</t>
  </si>
  <si>
    <t>SŠ inform. a sl., Dvůr Králové n. L., E.Krásnohorské 2069</t>
  </si>
  <si>
    <t>ZŠ a MŠ při dět.léč., Janské Lázně, Horní prom.268</t>
  </si>
  <si>
    <t>ZŠ a PŠ, Dvůr Králové nad Labem, Přemyslova 479</t>
  </si>
  <si>
    <t>Spec.ZŠ August.Bartoše,Úpice,Nábřeží pplk.A.Bunzla 660</t>
  </si>
  <si>
    <t>ZŠ logop.a MŠ logop.,Choustníkovo Hradiště 161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</si>
</sst>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4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0" fillId="0" borderId="29" xfId="0" applyNumberForma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4" fontId="3" fillId="0" borderId="29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0" fontId="5" fillId="0" borderId="35" xfId="0" applyFont="1" applyBorder="1" applyAlignment="1" applyProtection="1">
      <alignment shrinkToFit="1"/>
      <protection locked="0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shrinkToFit="1"/>
    </xf>
    <xf numFmtId="0" fontId="1" fillId="0" borderId="36" xfId="0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40" xfId="0" applyNumberFormat="1" applyFont="1" applyBorder="1" applyAlignment="1">
      <alignment/>
    </xf>
    <xf numFmtId="0" fontId="5" fillId="0" borderId="35" xfId="0" applyFont="1" applyFill="1" applyBorder="1" applyAlignment="1" applyProtection="1">
      <alignment shrinkToFit="1"/>
      <protection locked="0"/>
    </xf>
    <xf numFmtId="0" fontId="5" fillId="0" borderId="31" xfId="0" applyFont="1" applyFill="1" applyBorder="1" applyAlignment="1">
      <alignment shrinkToFit="1"/>
    </xf>
    <xf numFmtId="2" fontId="0" fillId="0" borderId="41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4" fontId="3" fillId="0" borderId="43" xfId="0" applyNumberFormat="1" applyFont="1" applyBorder="1" applyAlignment="1">
      <alignment/>
    </xf>
    <xf numFmtId="4" fontId="3" fillId="0" borderId="44" xfId="0" applyNumberFormat="1" applyFont="1" applyBorder="1" applyAlignment="1">
      <alignment/>
    </xf>
    <xf numFmtId="2" fontId="0" fillId="0" borderId="14" xfId="0" applyNumberFormat="1" applyFont="1" applyBorder="1" applyAlignment="1">
      <alignment vertical="center"/>
    </xf>
    <xf numFmtId="2" fontId="0" fillId="0" borderId="45" xfId="0" applyNumberFormat="1" applyFont="1" applyBorder="1" applyAlignment="1">
      <alignment vertical="center"/>
    </xf>
    <xf numFmtId="2" fontId="44" fillId="0" borderId="14" xfId="0" applyNumberFormat="1" applyFont="1" applyBorder="1" applyAlignment="1">
      <alignment vertical="center"/>
    </xf>
    <xf numFmtId="2" fontId="0" fillId="0" borderId="14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44" fillId="34" borderId="10" xfId="0" applyNumberFormat="1" applyFont="1" applyFill="1" applyBorder="1" applyAlignment="1">
      <alignment vertical="center"/>
    </xf>
    <xf numFmtId="2" fontId="0" fillId="35" borderId="10" xfId="0" applyNumberFormat="1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/>
    </xf>
    <xf numFmtId="2" fontId="44" fillId="0" borderId="10" xfId="0" applyNumberFormat="1" applyFont="1" applyBorder="1" applyAlignment="1">
      <alignment vertical="center"/>
    </xf>
    <xf numFmtId="0" fontId="8" fillId="0" borderId="46" xfId="0" applyFont="1" applyBorder="1" applyAlignment="1" applyProtection="1">
      <alignment shrinkToFit="1"/>
      <protection locked="0"/>
    </xf>
    <xf numFmtId="0" fontId="8" fillId="0" borderId="47" xfId="0" applyFont="1" applyBorder="1" applyAlignment="1">
      <alignment shrinkToFit="1"/>
    </xf>
    <xf numFmtId="0" fontId="8" fillId="34" borderId="47" xfId="0" applyFont="1" applyFill="1" applyBorder="1" applyAlignment="1">
      <alignment shrinkToFit="1"/>
    </xf>
    <xf numFmtId="0" fontId="8" fillId="0" borderId="47" xfId="0" applyFont="1" applyBorder="1" applyAlignment="1" applyProtection="1">
      <alignment shrinkToFit="1"/>
      <protection locked="0"/>
    </xf>
    <xf numFmtId="2" fontId="0" fillId="0" borderId="26" xfId="0" applyNumberFormat="1" applyFont="1" applyBorder="1" applyAlignment="1">
      <alignment vertical="center"/>
    </xf>
    <xf numFmtId="2" fontId="0" fillId="0" borderId="48" xfId="0" applyNumberFormat="1" applyFont="1" applyBorder="1" applyAlignment="1">
      <alignment vertical="center"/>
    </xf>
    <xf numFmtId="2" fontId="0" fillId="35" borderId="42" xfId="0" applyNumberFormat="1" applyFont="1" applyFill="1" applyBorder="1" applyAlignment="1">
      <alignment/>
    </xf>
    <xf numFmtId="2" fontId="0" fillId="0" borderId="25" xfId="0" applyNumberFormat="1" applyFont="1" applyBorder="1" applyAlignment="1">
      <alignment vertical="center"/>
    </xf>
    <xf numFmtId="2" fontId="0" fillId="35" borderId="14" xfId="0" applyNumberFormat="1" applyFont="1" applyFill="1" applyBorder="1" applyAlignment="1">
      <alignment vertical="center"/>
    </xf>
    <xf numFmtId="2" fontId="0" fillId="35" borderId="48" xfId="0" applyNumberFormat="1" applyFont="1" applyFill="1" applyBorder="1" applyAlignment="1">
      <alignment vertical="center"/>
    </xf>
    <xf numFmtId="2" fontId="0" fillId="0" borderId="49" xfId="0" applyNumberFormat="1" applyFont="1" applyBorder="1" applyAlignment="1">
      <alignment vertical="center"/>
    </xf>
    <xf numFmtId="2" fontId="0" fillId="0" borderId="50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/>
    </xf>
    <xf numFmtId="4" fontId="3" fillId="0" borderId="52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4" xfId="46" applyNumberFormat="1" applyFont="1" applyBorder="1">
      <alignment/>
      <protection/>
    </xf>
    <xf numFmtId="4" fontId="0" fillId="0" borderId="10" xfId="46" applyNumberFormat="1" applyFont="1" applyBorder="1">
      <alignment/>
      <protection/>
    </xf>
    <xf numFmtId="4" fontId="0" fillId="35" borderId="10" xfId="46" applyNumberFormat="1" applyFont="1" applyFill="1" applyBorder="1">
      <alignment/>
      <protection/>
    </xf>
    <xf numFmtId="3" fontId="0" fillId="0" borderId="10" xfId="46" applyNumberFormat="1" applyFont="1" applyBorder="1">
      <alignment/>
      <protection/>
    </xf>
    <xf numFmtId="4" fontId="0" fillId="0" borderId="45" xfId="46" applyNumberFormat="1" applyFont="1" applyBorder="1">
      <alignment/>
      <protection/>
    </xf>
    <xf numFmtId="4" fontId="0" fillId="0" borderId="48" xfId="46" applyNumberFormat="1" applyFont="1" applyBorder="1">
      <alignment/>
      <protection/>
    </xf>
    <xf numFmtId="4" fontId="0" fillId="0" borderId="25" xfId="46" applyNumberFormat="1" applyFont="1" applyBorder="1">
      <alignment/>
      <protection/>
    </xf>
    <xf numFmtId="4" fontId="0" fillId="0" borderId="26" xfId="46" applyNumberFormat="1" applyFont="1" applyBorder="1">
      <alignment/>
      <protection/>
    </xf>
    <xf numFmtId="165" fontId="0" fillId="0" borderId="14" xfId="46" applyNumberFormat="1" applyFont="1" applyBorder="1">
      <alignment/>
      <protection/>
    </xf>
    <xf numFmtId="3" fontId="0" fillId="0" borderId="48" xfId="46" applyNumberFormat="1" applyFont="1" applyBorder="1">
      <alignment/>
      <protection/>
    </xf>
    <xf numFmtId="3" fontId="0" fillId="0" borderId="50" xfId="46" applyNumberFormat="1" applyFont="1" applyBorder="1">
      <alignment/>
      <protection/>
    </xf>
    <xf numFmtId="0" fontId="0" fillId="0" borderId="0" xfId="0" applyAlignment="1">
      <alignment horizontal="right"/>
    </xf>
    <xf numFmtId="0" fontId="6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33.375" style="0" customWidth="1"/>
    <col min="2" max="2" width="9.125" style="0" customWidth="1"/>
    <col min="3" max="4" width="9.00390625" style="0" customWidth="1"/>
    <col min="5" max="5" width="9.25390625" style="0" customWidth="1"/>
    <col min="6" max="7" width="9.125" style="0" customWidth="1"/>
    <col min="8" max="8" width="10.625" style="0" customWidth="1"/>
    <col min="9" max="9" width="8.875" style="0" customWidth="1"/>
    <col min="10" max="10" width="9.875" style="0" customWidth="1"/>
    <col min="11" max="12" width="9.00390625" style="0" customWidth="1"/>
    <col min="13" max="13" width="7.875" style="0" customWidth="1"/>
    <col min="14" max="14" width="8.00390625" style="0" customWidth="1"/>
    <col min="15" max="15" width="8.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N1" s="111" t="s">
        <v>128</v>
      </c>
      <c r="O1" s="111"/>
    </row>
    <row r="3" spans="1:15" ht="27" customHeight="1">
      <c r="A3" s="112" t="s">
        <v>129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2.75">
      <c r="A4" s="114" t="s">
        <v>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ht="9.75" customHeight="1" thickBot="1"/>
    <row r="6" spans="1:15" ht="12.75">
      <c r="A6" s="129" t="s">
        <v>0</v>
      </c>
      <c r="B6" s="132" t="s">
        <v>1</v>
      </c>
      <c r="C6" s="133"/>
      <c r="D6" s="133"/>
      <c r="E6" s="134"/>
      <c r="F6" s="117" t="s">
        <v>4</v>
      </c>
      <c r="G6" s="118"/>
      <c r="H6" s="118"/>
      <c r="I6" s="118"/>
      <c r="J6" s="119"/>
      <c r="K6" s="120"/>
      <c r="L6" s="124" t="s">
        <v>8</v>
      </c>
      <c r="M6" s="118"/>
      <c r="N6" s="118"/>
      <c r="O6" s="120"/>
    </row>
    <row r="7" spans="1:15" ht="12.75">
      <c r="A7" s="130"/>
      <c r="B7" s="121" t="s">
        <v>130</v>
      </c>
      <c r="C7" s="123" t="s">
        <v>2</v>
      </c>
      <c r="D7" s="123" t="s">
        <v>3</v>
      </c>
      <c r="E7" s="125" t="s">
        <v>131</v>
      </c>
      <c r="F7" s="121" t="s">
        <v>130</v>
      </c>
      <c r="G7" s="123" t="s">
        <v>2</v>
      </c>
      <c r="H7" s="123"/>
      <c r="I7" s="123"/>
      <c r="J7" s="115" t="s">
        <v>3</v>
      </c>
      <c r="K7" s="125" t="s">
        <v>131</v>
      </c>
      <c r="L7" s="127" t="s">
        <v>130</v>
      </c>
      <c r="M7" s="115" t="s">
        <v>2</v>
      </c>
      <c r="N7" s="115" t="s">
        <v>3</v>
      </c>
      <c r="O7" s="125" t="s">
        <v>131</v>
      </c>
    </row>
    <row r="8" spans="1:15" ht="13.5" thickBot="1">
      <c r="A8" s="131"/>
      <c r="B8" s="122"/>
      <c r="C8" s="116"/>
      <c r="D8" s="116"/>
      <c r="E8" s="126"/>
      <c r="F8" s="122"/>
      <c r="G8" s="4" t="s">
        <v>5</v>
      </c>
      <c r="H8" s="4" t="s">
        <v>6</v>
      </c>
      <c r="I8" s="4" t="s">
        <v>7</v>
      </c>
      <c r="J8" s="116"/>
      <c r="K8" s="126"/>
      <c r="L8" s="128"/>
      <c r="M8" s="116"/>
      <c r="N8" s="116"/>
      <c r="O8" s="126"/>
    </row>
    <row r="9" spans="1:15" ht="12.75">
      <c r="A9" s="54" t="s">
        <v>17</v>
      </c>
      <c r="B9" s="6"/>
      <c r="C9" s="1"/>
      <c r="D9" s="1"/>
      <c r="E9" s="7"/>
      <c r="F9" s="11"/>
      <c r="G9" s="9"/>
      <c r="H9" s="9"/>
      <c r="I9" s="9"/>
      <c r="J9" s="12"/>
      <c r="K9" s="10"/>
      <c r="L9" s="3"/>
      <c r="M9" s="1"/>
      <c r="N9" s="1"/>
      <c r="O9" s="2"/>
    </row>
    <row r="10" spans="1:15" ht="12.75">
      <c r="A10" s="61" t="s">
        <v>16</v>
      </c>
      <c r="B10" s="13">
        <v>0</v>
      </c>
      <c r="C10" s="14"/>
      <c r="D10" s="14"/>
      <c r="E10" s="15">
        <f>B10+C10-D10</f>
        <v>0</v>
      </c>
      <c r="F10" s="23">
        <v>6960</v>
      </c>
      <c r="G10" s="24">
        <v>432</v>
      </c>
      <c r="H10" s="24">
        <v>15235</v>
      </c>
      <c r="I10" s="24">
        <v>585</v>
      </c>
      <c r="J10" s="26">
        <v>14848</v>
      </c>
      <c r="K10" s="18">
        <f>(F10+G10+H10+I10-J10)</f>
        <v>8364</v>
      </c>
      <c r="L10" s="16">
        <v>0</v>
      </c>
      <c r="M10" s="14"/>
      <c r="N10" s="14"/>
      <c r="O10" s="15">
        <f>L10+M10-N10</f>
        <v>0</v>
      </c>
    </row>
    <row r="11" spans="1:15" ht="13.5" thickBot="1">
      <c r="A11" s="8" t="s">
        <v>15</v>
      </c>
      <c r="B11" s="19">
        <f aca="true" t="shared" si="0" ref="B11:K11">B10</f>
        <v>0</v>
      </c>
      <c r="C11" s="20">
        <f t="shared" si="0"/>
        <v>0</v>
      </c>
      <c r="D11" s="20">
        <f t="shared" si="0"/>
        <v>0</v>
      </c>
      <c r="E11" s="21">
        <f t="shared" si="0"/>
        <v>0</v>
      </c>
      <c r="F11" s="19">
        <f t="shared" si="0"/>
        <v>6960</v>
      </c>
      <c r="G11" s="20">
        <f t="shared" si="0"/>
        <v>432</v>
      </c>
      <c r="H11" s="20">
        <f t="shared" si="0"/>
        <v>15235</v>
      </c>
      <c r="I11" s="20">
        <f t="shared" si="0"/>
        <v>585</v>
      </c>
      <c r="J11" s="20">
        <f t="shared" si="0"/>
        <v>14848</v>
      </c>
      <c r="K11" s="21">
        <f t="shared" si="0"/>
        <v>8364</v>
      </c>
      <c r="L11" s="22">
        <v>0</v>
      </c>
      <c r="M11" s="20">
        <f>M10</f>
        <v>0</v>
      </c>
      <c r="N11" s="20">
        <f>N10</f>
        <v>0</v>
      </c>
      <c r="O11" s="21">
        <f>O10</f>
        <v>0</v>
      </c>
    </row>
    <row r="12" spans="1:15" ht="12.75">
      <c r="A12" s="55" t="s">
        <v>13</v>
      </c>
      <c r="B12" s="23"/>
      <c r="C12" s="24"/>
      <c r="D12" s="24"/>
      <c r="E12" s="25"/>
      <c r="F12" s="23"/>
      <c r="G12" s="24"/>
      <c r="H12" s="24"/>
      <c r="I12" s="24"/>
      <c r="J12" s="26"/>
      <c r="K12" s="25"/>
      <c r="L12" s="27"/>
      <c r="M12" s="24"/>
      <c r="N12" s="24"/>
      <c r="O12" s="25"/>
    </row>
    <row r="13" spans="1:15" ht="12.75">
      <c r="A13" s="61" t="s">
        <v>14</v>
      </c>
      <c r="B13" s="13">
        <v>62</v>
      </c>
      <c r="C13" s="14">
        <v>21</v>
      </c>
      <c r="D13" s="14"/>
      <c r="E13" s="15">
        <f>B13+C13-D13</f>
        <v>83</v>
      </c>
      <c r="F13" s="13">
        <v>193</v>
      </c>
      <c r="G13" s="14"/>
      <c r="H13" s="14"/>
      <c r="I13" s="14"/>
      <c r="J13" s="17"/>
      <c r="K13" s="18">
        <f>(F13+G13+H13+I13-J13)</f>
        <v>193</v>
      </c>
      <c r="L13" s="16">
        <v>46</v>
      </c>
      <c r="M13" s="14">
        <v>20</v>
      </c>
      <c r="N13" s="14"/>
      <c r="O13" s="15">
        <f>L13+M13-N13</f>
        <v>66</v>
      </c>
    </row>
    <row r="14" spans="1:15" ht="13.5" thickBot="1">
      <c r="A14" s="8" t="s">
        <v>15</v>
      </c>
      <c r="B14" s="19">
        <f aca="true" t="shared" si="1" ref="B14:O14">B13</f>
        <v>62</v>
      </c>
      <c r="C14" s="20">
        <f t="shared" si="1"/>
        <v>21</v>
      </c>
      <c r="D14" s="20">
        <f t="shared" si="1"/>
        <v>0</v>
      </c>
      <c r="E14" s="21">
        <f t="shared" si="1"/>
        <v>83</v>
      </c>
      <c r="F14" s="19">
        <f t="shared" si="1"/>
        <v>193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1">
        <f t="shared" si="1"/>
        <v>193</v>
      </c>
      <c r="L14" s="19">
        <f t="shared" si="1"/>
        <v>46</v>
      </c>
      <c r="M14" s="20">
        <f t="shared" si="1"/>
        <v>20</v>
      </c>
      <c r="N14" s="20">
        <f t="shared" si="1"/>
        <v>0</v>
      </c>
      <c r="O14" s="21">
        <f t="shared" si="1"/>
        <v>66</v>
      </c>
    </row>
    <row r="15" spans="1:15" ht="12.75">
      <c r="A15" s="55" t="s">
        <v>18</v>
      </c>
      <c r="B15" s="23"/>
      <c r="C15" s="24"/>
      <c r="D15" s="24"/>
      <c r="E15" s="25"/>
      <c r="F15" s="28"/>
      <c r="G15" s="29"/>
      <c r="H15" s="29"/>
      <c r="I15" s="29" t="s">
        <v>12</v>
      </c>
      <c r="J15" s="30"/>
      <c r="K15" s="31"/>
      <c r="L15" s="27"/>
      <c r="M15" s="24"/>
      <c r="N15" s="24"/>
      <c r="O15" s="25"/>
    </row>
    <row r="16" spans="1:15" ht="12.75">
      <c r="A16" s="61" t="s">
        <v>10</v>
      </c>
      <c r="B16" s="32">
        <v>34</v>
      </c>
      <c r="C16" s="33">
        <v>247</v>
      </c>
      <c r="D16" s="33">
        <v>237</v>
      </c>
      <c r="E16" s="18">
        <f>(B16+C16-D16)</f>
        <v>44</v>
      </c>
      <c r="F16" s="32">
        <v>7128</v>
      </c>
      <c r="G16" s="33">
        <v>9531</v>
      </c>
      <c r="H16" s="33">
        <v>7430</v>
      </c>
      <c r="I16" s="33">
        <v>150</v>
      </c>
      <c r="J16" s="34">
        <v>13988</v>
      </c>
      <c r="K16" s="18">
        <f>(F16+G16+H16+I16-J16)</f>
        <v>10251</v>
      </c>
      <c r="L16" s="35">
        <v>37</v>
      </c>
      <c r="M16" s="33"/>
      <c r="N16" s="33"/>
      <c r="O16" s="18">
        <f>(L16+M16-N16)</f>
        <v>37</v>
      </c>
    </row>
    <row r="17" spans="1:15" ht="12.75">
      <c r="A17" s="62" t="s">
        <v>86</v>
      </c>
      <c r="B17" s="36">
        <v>2100</v>
      </c>
      <c r="C17" s="37">
        <v>275</v>
      </c>
      <c r="D17" s="37">
        <v>23</v>
      </c>
      <c r="E17" s="18">
        <f>(B17+C17-D17)</f>
        <v>2352</v>
      </c>
      <c r="F17" s="36">
        <v>1195</v>
      </c>
      <c r="G17" s="37">
        <v>1186</v>
      </c>
      <c r="H17" s="37">
        <v>610</v>
      </c>
      <c r="I17" s="37"/>
      <c r="J17" s="38">
        <v>1627</v>
      </c>
      <c r="K17" s="18">
        <f>(F17+G17+H17+I17-J17)</f>
        <v>1364</v>
      </c>
      <c r="L17" s="39">
        <v>31</v>
      </c>
      <c r="M17" s="37"/>
      <c r="N17" s="37"/>
      <c r="O17" s="18">
        <f>(L17+M17-N17)</f>
        <v>31</v>
      </c>
    </row>
    <row r="18" spans="1:15" ht="12.75">
      <c r="A18" s="62" t="s">
        <v>87</v>
      </c>
      <c r="B18" s="36">
        <v>2532</v>
      </c>
      <c r="C18" s="37"/>
      <c r="D18" s="37">
        <v>389</v>
      </c>
      <c r="E18" s="18">
        <f>(B18+C18-D18)</f>
        <v>2143</v>
      </c>
      <c r="F18" s="36">
        <v>1858</v>
      </c>
      <c r="G18" s="37">
        <v>402</v>
      </c>
      <c r="H18" s="37"/>
      <c r="I18" s="37"/>
      <c r="J18" s="38">
        <v>282</v>
      </c>
      <c r="K18" s="18">
        <f>(F18+G18+H18+I18-J18)</f>
        <v>1978</v>
      </c>
      <c r="L18" s="39">
        <v>2569</v>
      </c>
      <c r="M18" s="37"/>
      <c r="N18" s="37"/>
      <c r="O18" s="18">
        <f>(L18+M18-N18)</f>
        <v>2569</v>
      </c>
    </row>
    <row r="19" spans="1:15" ht="12.75">
      <c r="A19" s="62" t="s">
        <v>88</v>
      </c>
      <c r="B19" s="36">
        <v>417</v>
      </c>
      <c r="C19" s="37">
        <v>3925</v>
      </c>
      <c r="D19" s="37">
        <v>2859</v>
      </c>
      <c r="E19" s="18">
        <f>(B19+C19-D19)</f>
        <v>1483</v>
      </c>
      <c r="F19" s="36">
        <v>8614</v>
      </c>
      <c r="G19" s="37">
        <v>14842</v>
      </c>
      <c r="H19" s="37">
        <v>42</v>
      </c>
      <c r="I19" s="40">
        <v>1591</v>
      </c>
      <c r="J19" s="41">
        <v>12951</v>
      </c>
      <c r="K19" s="42">
        <f>(F19+G19+H19+I19-J19)</f>
        <v>12138</v>
      </c>
      <c r="L19" s="39">
        <v>1021</v>
      </c>
      <c r="M19" s="37"/>
      <c r="N19" s="37">
        <v>1021</v>
      </c>
      <c r="O19" s="18">
        <f>(L19+M19-N19)</f>
        <v>0</v>
      </c>
    </row>
    <row r="20" spans="1:15" ht="12.75">
      <c r="A20" s="62" t="s">
        <v>11</v>
      </c>
      <c r="B20" s="36">
        <v>218</v>
      </c>
      <c r="C20" s="37">
        <v>74</v>
      </c>
      <c r="D20" s="37">
        <v>57</v>
      </c>
      <c r="E20" s="18">
        <f>(B20+C20-D20)</f>
        <v>235</v>
      </c>
      <c r="F20" s="36">
        <v>15</v>
      </c>
      <c r="G20" s="37"/>
      <c r="H20" s="37"/>
      <c r="I20" s="37"/>
      <c r="J20" s="38"/>
      <c r="K20" s="18">
        <f>(F20+G20+H20+I20-J20)</f>
        <v>15</v>
      </c>
      <c r="L20" s="39">
        <v>1</v>
      </c>
      <c r="M20" s="37"/>
      <c r="N20" s="37"/>
      <c r="O20" s="18">
        <f>(L20+M20-N20)</f>
        <v>1</v>
      </c>
    </row>
    <row r="21" spans="1:15" ht="13.5" thickBot="1">
      <c r="A21" s="8" t="s">
        <v>15</v>
      </c>
      <c r="B21" s="19">
        <f aca="true" t="shared" si="2" ref="B21:O21">SUM(B16:B20)</f>
        <v>5301</v>
      </c>
      <c r="C21" s="20">
        <f t="shared" si="2"/>
        <v>4521</v>
      </c>
      <c r="D21" s="20">
        <f t="shared" si="2"/>
        <v>3565</v>
      </c>
      <c r="E21" s="21">
        <f t="shared" si="2"/>
        <v>6257</v>
      </c>
      <c r="F21" s="19">
        <f t="shared" si="2"/>
        <v>18810</v>
      </c>
      <c r="G21" s="20">
        <f t="shared" si="2"/>
        <v>25961</v>
      </c>
      <c r="H21" s="20">
        <f t="shared" si="2"/>
        <v>8082</v>
      </c>
      <c r="I21" s="20">
        <f t="shared" si="2"/>
        <v>1741</v>
      </c>
      <c r="J21" s="20">
        <f t="shared" si="2"/>
        <v>28848</v>
      </c>
      <c r="K21" s="21">
        <f t="shared" si="2"/>
        <v>25746</v>
      </c>
      <c r="L21" s="22">
        <f t="shared" si="2"/>
        <v>3659</v>
      </c>
      <c r="M21" s="20">
        <f t="shared" si="2"/>
        <v>0</v>
      </c>
      <c r="N21" s="20">
        <f t="shared" si="2"/>
        <v>1021</v>
      </c>
      <c r="O21" s="21">
        <f t="shared" si="2"/>
        <v>2638</v>
      </c>
    </row>
    <row r="22" spans="1:15" ht="12.75">
      <c r="A22" s="55" t="s">
        <v>19</v>
      </c>
      <c r="B22" s="28"/>
      <c r="C22" s="29"/>
      <c r="D22" s="29"/>
      <c r="E22" s="31"/>
      <c r="F22" s="23"/>
      <c r="G22" s="24"/>
      <c r="H22" s="24"/>
      <c r="I22" s="24"/>
      <c r="J22" s="26"/>
      <c r="K22" s="25"/>
      <c r="L22" s="28"/>
      <c r="M22" s="29"/>
      <c r="N22" s="29"/>
      <c r="O22" s="31"/>
    </row>
    <row r="23" spans="1:15" ht="12.75">
      <c r="A23" s="61" t="s">
        <v>20</v>
      </c>
      <c r="B23" s="58">
        <v>181.44</v>
      </c>
      <c r="C23" s="14">
        <v>21.92</v>
      </c>
      <c r="D23" s="14">
        <v>35.73</v>
      </c>
      <c r="E23" s="25">
        <f>SUM(B23+C23-D23)</f>
        <v>167.63000000000002</v>
      </c>
      <c r="F23" s="23">
        <v>679.92</v>
      </c>
      <c r="G23" s="24">
        <v>298.26</v>
      </c>
      <c r="H23" s="24"/>
      <c r="I23" s="24"/>
      <c r="J23" s="26">
        <v>575.3</v>
      </c>
      <c r="K23" s="25">
        <f>F23+G23+H23+I23-J23</f>
        <v>402.88</v>
      </c>
      <c r="L23" s="27">
        <v>849.57</v>
      </c>
      <c r="M23" s="24"/>
      <c r="N23" s="24">
        <v>97.3</v>
      </c>
      <c r="O23" s="25">
        <f>L23+M23-N23</f>
        <v>752.2700000000001</v>
      </c>
    </row>
    <row r="24" spans="1:15" ht="12.75">
      <c r="A24" s="63" t="s">
        <v>21</v>
      </c>
      <c r="B24" s="13">
        <v>681.31</v>
      </c>
      <c r="C24" s="14">
        <v>152.17</v>
      </c>
      <c r="D24" s="14">
        <v>327.08</v>
      </c>
      <c r="E24" s="15">
        <f aca="true" t="shared" si="3" ref="E24:E32">SUM(B24+C24-D24)</f>
        <v>506.3999999999999</v>
      </c>
      <c r="F24" s="13">
        <v>580.96</v>
      </c>
      <c r="G24" s="14">
        <v>291.68</v>
      </c>
      <c r="H24" s="14"/>
      <c r="I24" s="14"/>
      <c r="J24" s="17">
        <v>235</v>
      </c>
      <c r="K24" s="15">
        <f aca="true" t="shared" si="4" ref="K24:K32">F24+G24+H24+I24-J24</f>
        <v>637.6400000000001</v>
      </c>
      <c r="L24" s="16">
        <v>90.47</v>
      </c>
      <c r="M24" s="14"/>
      <c r="N24" s="14"/>
      <c r="O24" s="15">
        <f aca="true" t="shared" si="5" ref="O24:O32">L24+M24-N24</f>
        <v>90.47</v>
      </c>
    </row>
    <row r="25" spans="1:15" ht="12.75">
      <c r="A25" s="63" t="s">
        <v>22</v>
      </c>
      <c r="B25" s="13">
        <v>2084.74</v>
      </c>
      <c r="C25" s="14">
        <v>143</v>
      </c>
      <c r="D25" s="14">
        <v>2173.27</v>
      </c>
      <c r="E25" s="15">
        <f t="shared" si="3"/>
        <v>54.4699999999998</v>
      </c>
      <c r="F25" s="13">
        <v>2490.8</v>
      </c>
      <c r="G25" s="14">
        <v>3858.4</v>
      </c>
      <c r="H25" s="14">
        <v>8296.67</v>
      </c>
      <c r="I25" s="14"/>
      <c r="J25" s="17">
        <v>10421.29</v>
      </c>
      <c r="K25" s="15">
        <f t="shared" si="4"/>
        <v>4224.58</v>
      </c>
      <c r="L25" s="16">
        <v>987.49</v>
      </c>
      <c r="M25" s="14"/>
      <c r="N25" s="14"/>
      <c r="O25" s="15">
        <f t="shared" si="5"/>
        <v>987.49</v>
      </c>
    </row>
    <row r="26" spans="1:15" ht="12.75">
      <c r="A26" s="63" t="s">
        <v>23</v>
      </c>
      <c r="B26" s="13">
        <v>18.7</v>
      </c>
      <c r="C26" s="14">
        <v>13.82</v>
      </c>
      <c r="D26" s="14">
        <v>13.08</v>
      </c>
      <c r="E26" s="15">
        <f t="shared" si="3"/>
        <v>19.439999999999998</v>
      </c>
      <c r="F26" s="13">
        <v>1582.28</v>
      </c>
      <c r="G26" s="14">
        <v>8437.93</v>
      </c>
      <c r="H26" s="14"/>
      <c r="I26" s="14"/>
      <c r="J26" s="17">
        <v>6569.53</v>
      </c>
      <c r="K26" s="15">
        <f t="shared" si="4"/>
        <v>3450.680000000001</v>
      </c>
      <c r="L26" s="16">
        <v>55.8</v>
      </c>
      <c r="M26" s="14"/>
      <c r="N26" s="14"/>
      <c r="O26" s="15">
        <f t="shared" si="5"/>
        <v>55.8</v>
      </c>
    </row>
    <row r="27" spans="1:15" ht="12.75">
      <c r="A27" s="63" t="s">
        <v>91</v>
      </c>
      <c r="B27" s="13">
        <v>91.81</v>
      </c>
      <c r="C27" s="14">
        <v>15.75</v>
      </c>
      <c r="D27" s="14">
        <v>15</v>
      </c>
      <c r="E27" s="15">
        <f t="shared" si="3"/>
        <v>92.56</v>
      </c>
      <c r="F27" s="13">
        <v>237.42</v>
      </c>
      <c r="G27" s="14">
        <v>131.98</v>
      </c>
      <c r="H27" s="14"/>
      <c r="I27" s="14"/>
      <c r="J27" s="17">
        <v>79</v>
      </c>
      <c r="K27" s="15">
        <f t="shared" si="4"/>
        <v>290.4</v>
      </c>
      <c r="L27" s="16">
        <v>13.38</v>
      </c>
      <c r="M27" s="14"/>
      <c r="N27" s="14"/>
      <c r="O27" s="15">
        <f t="shared" si="5"/>
        <v>13.38</v>
      </c>
    </row>
    <row r="28" spans="1:15" ht="12.75">
      <c r="A28" s="63" t="s">
        <v>24</v>
      </c>
      <c r="B28" s="13">
        <v>1344.3</v>
      </c>
      <c r="C28" s="14">
        <v>73.71</v>
      </c>
      <c r="D28" s="14"/>
      <c r="E28" s="15">
        <f t="shared" si="3"/>
        <v>1418.01</v>
      </c>
      <c r="F28" s="13">
        <v>544.48</v>
      </c>
      <c r="G28" s="14">
        <v>377.28</v>
      </c>
      <c r="H28" s="14"/>
      <c r="I28" s="14"/>
      <c r="J28" s="17">
        <v>523.3</v>
      </c>
      <c r="K28" s="15">
        <f t="shared" si="4"/>
        <v>398.46000000000004</v>
      </c>
      <c r="L28" s="16">
        <v>353.91</v>
      </c>
      <c r="M28" s="14"/>
      <c r="N28" s="14"/>
      <c r="O28" s="15">
        <f t="shared" si="5"/>
        <v>353.91</v>
      </c>
    </row>
    <row r="29" spans="1:15" ht="12.75">
      <c r="A29" s="63" t="s">
        <v>25</v>
      </c>
      <c r="B29" s="13"/>
      <c r="C29" s="14">
        <v>18</v>
      </c>
      <c r="D29" s="14"/>
      <c r="E29" s="15">
        <f t="shared" si="3"/>
        <v>18</v>
      </c>
      <c r="F29" s="13">
        <v>275</v>
      </c>
      <c r="G29" s="14">
        <v>580.21</v>
      </c>
      <c r="H29" s="14"/>
      <c r="I29" s="14"/>
      <c r="J29" s="17">
        <v>358.08</v>
      </c>
      <c r="K29" s="15">
        <f t="shared" si="4"/>
        <v>497.13000000000005</v>
      </c>
      <c r="L29" s="16">
        <v>11.57</v>
      </c>
      <c r="M29" s="14"/>
      <c r="N29" s="14"/>
      <c r="O29" s="15">
        <f t="shared" si="5"/>
        <v>11.57</v>
      </c>
    </row>
    <row r="30" spans="1:15" ht="12.75">
      <c r="A30" s="63" t="s">
        <v>26</v>
      </c>
      <c r="B30" s="13">
        <v>575.97</v>
      </c>
      <c r="C30" s="99">
        <v>134.02</v>
      </c>
      <c r="D30" s="99">
        <v>513.87</v>
      </c>
      <c r="E30" s="15">
        <f t="shared" si="3"/>
        <v>196.12</v>
      </c>
      <c r="F30" s="13">
        <v>354.47</v>
      </c>
      <c r="G30" s="14">
        <v>405.57</v>
      </c>
      <c r="H30" s="14"/>
      <c r="I30" s="14"/>
      <c r="J30" s="17">
        <v>431.06</v>
      </c>
      <c r="K30" s="15">
        <f t="shared" si="4"/>
        <v>328.97999999999996</v>
      </c>
      <c r="L30" s="16">
        <v>57.88</v>
      </c>
      <c r="M30" s="14"/>
      <c r="N30" s="14"/>
      <c r="O30" s="15">
        <f t="shared" si="5"/>
        <v>57.88</v>
      </c>
    </row>
    <row r="31" spans="1:15" ht="12.75">
      <c r="A31" s="63" t="s">
        <v>27</v>
      </c>
      <c r="B31" s="13">
        <v>356</v>
      </c>
      <c r="C31" s="99">
        <v>265</v>
      </c>
      <c r="D31" s="99"/>
      <c r="E31" s="15">
        <f t="shared" si="3"/>
        <v>621</v>
      </c>
      <c r="F31" s="13">
        <v>4556.78</v>
      </c>
      <c r="G31" s="14">
        <v>267</v>
      </c>
      <c r="H31" s="14">
        <v>693</v>
      </c>
      <c r="I31" s="14"/>
      <c r="J31" s="17">
        <v>988</v>
      </c>
      <c r="K31" s="15">
        <f t="shared" si="4"/>
        <v>4528.78</v>
      </c>
      <c r="L31" s="16">
        <v>239</v>
      </c>
      <c r="M31" s="14"/>
      <c r="N31" s="14"/>
      <c r="O31" s="15">
        <f t="shared" si="5"/>
        <v>239</v>
      </c>
    </row>
    <row r="32" spans="1:15" ht="12.75">
      <c r="A32" s="63" t="s">
        <v>28</v>
      </c>
      <c r="B32" s="13">
        <v>149.73</v>
      </c>
      <c r="C32" s="99">
        <v>417.78</v>
      </c>
      <c r="D32" s="99"/>
      <c r="E32" s="15">
        <f t="shared" si="3"/>
        <v>567.51</v>
      </c>
      <c r="F32" s="13">
        <v>345.03</v>
      </c>
      <c r="G32" s="14">
        <v>223.83</v>
      </c>
      <c r="H32" s="14"/>
      <c r="I32" s="14"/>
      <c r="J32" s="17">
        <v>134.3</v>
      </c>
      <c r="K32" s="15">
        <f t="shared" si="4"/>
        <v>434.56</v>
      </c>
      <c r="L32" s="16">
        <v>24.72</v>
      </c>
      <c r="M32" s="14"/>
      <c r="N32" s="14"/>
      <c r="O32" s="15">
        <f t="shared" si="5"/>
        <v>24.72</v>
      </c>
    </row>
    <row r="33" spans="1:15" ht="13.5" thickBot="1">
      <c r="A33" s="8" t="s">
        <v>15</v>
      </c>
      <c r="B33" s="43">
        <f aca="true" t="shared" si="6" ref="B33:O33">SUM(B23:B32)</f>
        <v>5483.999999999999</v>
      </c>
      <c r="C33" s="44">
        <f t="shared" si="6"/>
        <v>1255.17</v>
      </c>
      <c r="D33" s="45">
        <f t="shared" si="6"/>
        <v>3078.0299999999997</v>
      </c>
      <c r="E33" s="46">
        <f t="shared" si="6"/>
        <v>3661.1399999999994</v>
      </c>
      <c r="F33" s="43">
        <f t="shared" si="6"/>
        <v>11647.140000000001</v>
      </c>
      <c r="G33" s="44">
        <f t="shared" si="6"/>
        <v>14872.140000000001</v>
      </c>
      <c r="H33" s="44">
        <f t="shared" si="6"/>
        <v>8989.67</v>
      </c>
      <c r="I33" s="44">
        <f t="shared" si="6"/>
        <v>0</v>
      </c>
      <c r="J33" s="44">
        <f t="shared" si="6"/>
        <v>20314.86</v>
      </c>
      <c r="K33" s="46">
        <f t="shared" si="6"/>
        <v>15194.090000000002</v>
      </c>
      <c r="L33" s="43">
        <f t="shared" si="6"/>
        <v>2683.7900000000004</v>
      </c>
      <c r="M33" s="44">
        <f t="shared" si="6"/>
        <v>0</v>
      </c>
      <c r="N33" s="44">
        <f t="shared" si="6"/>
        <v>97.3</v>
      </c>
      <c r="O33" s="46">
        <f t="shared" si="6"/>
        <v>2586.4900000000002</v>
      </c>
    </row>
    <row r="34" spans="1:15" ht="12.75">
      <c r="A34" s="55" t="s">
        <v>29</v>
      </c>
      <c r="B34" s="28"/>
      <c r="C34" s="47"/>
      <c r="D34" s="29"/>
      <c r="E34" s="31"/>
      <c r="F34" s="28"/>
      <c r="G34" s="29"/>
      <c r="H34" s="29"/>
      <c r="I34" s="29"/>
      <c r="J34" s="29"/>
      <c r="K34" s="31"/>
      <c r="L34" s="29"/>
      <c r="M34" s="29"/>
      <c r="N34" s="29"/>
      <c r="O34" s="31"/>
    </row>
    <row r="35" spans="1:15" ht="12.75">
      <c r="A35" s="70" t="s">
        <v>125</v>
      </c>
      <c r="B35" s="106">
        <v>482.239</v>
      </c>
      <c r="C35" s="107">
        <v>71.745</v>
      </c>
      <c r="D35" s="107">
        <v>91.232</v>
      </c>
      <c r="E35" s="18">
        <f>(B35+C35-D35)</f>
        <v>462.75199999999995</v>
      </c>
      <c r="F35" s="106">
        <v>625.273</v>
      </c>
      <c r="G35" s="107">
        <v>1532.732</v>
      </c>
      <c r="H35" s="107">
        <v>3667.225</v>
      </c>
      <c r="I35" s="107">
        <v>59.4</v>
      </c>
      <c r="J35" s="107">
        <v>5370.216</v>
      </c>
      <c r="K35" s="59">
        <f>(F35+G35+H35+I35-J35)</f>
        <v>514.4139999999989</v>
      </c>
      <c r="L35" s="106">
        <v>270</v>
      </c>
      <c r="M35" s="110"/>
      <c r="N35" s="110"/>
      <c r="O35" s="59">
        <f>(L35+M35-N35)</f>
        <v>270</v>
      </c>
    </row>
    <row r="36" spans="1:15" ht="12.75">
      <c r="A36" s="63" t="s">
        <v>76</v>
      </c>
      <c r="B36" s="100">
        <v>183.81534</v>
      </c>
      <c r="C36" s="101">
        <v>131.41849</v>
      </c>
      <c r="D36" s="101">
        <v>49.621</v>
      </c>
      <c r="E36" s="18">
        <f aca="true" t="shared" si="7" ref="E36:E58">(B36+C36-D36)</f>
        <v>265.61283000000003</v>
      </c>
      <c r="F36" s="100">
        <v>292.67276</v>
      </c>
      <c r="G36" s="101">
        <v>736.9</v>
      </c>
      <c r="H36" s="103"/>
      <c r="I36" s="103"/>
      <c r="J36" s="101">
        <v>901.6522</v>
      </c>
      <c r="K36" s="59">
        <f aca="true" t="shared" si="8" ref="K36:K58">(F36+G36+H36+I36-J36)</f>
        <v>127.92056000000002</v>
      </c>
      <c r="L36" s="100">
        <v>376.321</v>
      </c>
      <c r="M36" s="101">
        <v>120.15</v>
      </c>
      <c r="N36" s="103"/>
      <c r="O36" s="59">
        <f aca="true" t="shared" si="9" ref="O36:O58">(L36+M36-N36)</f>
        <v>496.471</v>
      </c>
    </row>
    <row r="37" spans="1:15" ht="12.75">
      <c r="A37" s="63" t="s">
        <v>77</v>
      </c>
      <c r="B37" s="100">
        <v>188.851</v>
      </c>
      <c r="C37" s="101">
        <v>144</v>
      </c>
      <c r="D37" s="101">
        <v>18.386</v>
      </c>
      <c r="E37" s="18">
        <f t="shared" si="7"/>
        <v>314.465</v>
      </c>
      <c r="F37" s="100">
        <v>285.613</v>
      </c>
      <c r="G37" s="101">
        <v>834.019</v>
      </c>
      <c r="H37" s="103"/>
      <c r="I37" s="103"/>
      <c r="J37" s="101">
        <v>756.1</v>
      </c>
      <c r="K37" s="59">
        <f t="shared" si="8"/>
        <v>363.53200000000004</v>
      </c>
      <c r="L37" s="100">
        <v>160</v>
      </c>
      <c r="M37" s="103"/>
      <c r="N37" s="103"/>
      <c r="O37" s="59">
        <f t="shared" si="9"/>
        <v>160</v>
      </c>
    </row>
    <row r="38" spans="1:15" ht="12.75">
      <c r="A38" s="63" t="s">
        <v>78</v>
      </c>
      <c r="B38" s="100">
        <v>1886.137</v>
      </c>
      <c r="C38" s="101">
        <v>30.54</v>
      </c>
      <c r="D38" s="102">
        <v>85.201</v>
      </c>
      <c r="E38" s="18">
        <f t="shared" si="7"/>
        <v>1831.4759999999999</v>
      </c>
      <c r="F38" s="100">
        <v>2409.015</v>
      </c>
      <c r="G38" s="101">
        <v>1507.177</v>
      </c>
      <c r="H38" s="103"/>
      <c r="I38" s="103"/>
      <c r="J38" s="101">
        <v>1417.5</v>
      </c>
      <c r="K38" s="59">
        <f t="shared" si="8"/>
        <v>2498.692</v>
      </c>
      <c r="L38" s="100">
        <v>599.223</v>
      </c>
      <c r="M38" s="101">
        <v>10</v>
      </c>
      <c r="N38" s="103"/>
      <c r="O38" s="59">
        <f t="shared" si="9"/>
        <v>609.223</v>
      </c>
    </row>
    <row r="39" spans="1:15" ht="12.75">
      <c r="A39" s="63" t="s">
        <v>79</v>
      </c>
      <c r="B39" s="100">
        <v>751.25765</v>
      </c>
      <c r="C39" s="101">
        <v>23.28</v>
      </c>
      <c r="D39" s="101">
        <v>14.44842</v>
      </c>
      <c r="E39" s="18">
        <f t="shared" si="7"/>
        <v>760.0892299999999</v>
      </c>
      <c r="F39" s="100">
        <v>2470.04372</v>
      </c>
      <c r="G39" s="101">
        <v>4322.05951</v>
      </c>
      <c r="H39" s="101">
        <v>1757.58</v>
      </c>
      <c r="I39" s="103"/>
      <c r="J39" s="101">
        <v>6791.46867</v>
      </c>
      <c r="K39" s="59">
        <f t="shared" si="8"/>
        <v>1758.2145600000003</v>
      </c>
      <c r="L39" s="100">
        <v>206.088</v>
      </c>
      <c r="M39" s="103"/>
      <c r="N39" s="103"/>
      <c r="O39" s="59">
        <f t="shared" si="9"/>
        <v>206.088</v>
      </c>
    </row>
    <row r="40" spans="1:15" ht="12.75">
      <c r="A40" s="63" t="s">
        <v>80</v>
      </c>
      <c r="B40" s="100">
        <v>157.54</v>
      </c>
      <c r="C40" s="101">
        <v>42</v>
      </c>
      <c r="D40" s="101">
        <v>51.913</v>
      </c>
      <c r="E40" s="18">
        <f t="shared" si="7"/>
        <v>147.627</v>
      </c>
      <c r="F40" s="100">
        <v>565.463</v>
      </c>
      <c r="G40" s="101">
        <v>628.138</v>
      </c>
      <c r="H40" s="103"/>
      <c r="I40" s="103"/>
      <c r="J40" s="101">
        <v>941.654</v>
      </c>
      <c r="K40" s="59">
        <f t="shared" si="8"/>
        <v>251.94700000000012</v>
      </c>
      <c r="L40" s="100">
        <v>50.725</v>
      </c>
      <c r="M40" s="101">
        <v>7.456</v>
      </c>
      <c r="N40" s="103"/>
      <c r="O40" s="59">
        <f t="shared" si="9"/>
        <v>58.181000000000004</v>
      </c>
    </row>
    <row r="41" spans="1:15" ht="12.75">
      <c r="A41" s="71" t="s">
        <v>126</v>
      </c>
      <c r="B41" s="100">
        <v>1110.472</v>
      </c>
      <c r="C41" s="101">
        <v>231.5</v>
      </c>
      <c r="D41" s="101">
        <v>145.1</v>
      </c>
      <c r="E41" s="18">
        <f t="shared" si="7"/>
        <v>1196.872</v>
      </c>
      <c r="F41" s="100">
        <v>1055.739</v>
      </c>
      <c r="G41" s="101">
        <v>2429.187</v>
      </c>
      <c r="H41" s="101">
        <v>700</v>
      </c>
      <c r="I41" s="101">
        <v>1100</v>
      </c>
      <c r="J41" s="101">
        <v>4441.582</v>
      </c>
      <c r="K41" s="59">
        <f t="shared" si="8"/>
        <v>843.3439999999991</v>
      </c>
      <c r="L41" s="100">
        <v>589.154</v>
      </c>
      <c r="M41" s="101">
        <v>249.346</v>
      </c>
      <c r="N41" s="103"/>
      <c r="O41" s="59">
        <f t="shared" si="9"/>
        <v>838.5</v>
      </c>
    </row>
    <row r="42" spans="1:15" ht="12.75">
      <c r="A42" s="63" t="s">
        <v>124</v>
      </c>
      <c r="B42" s="100">
        <v>1079.472</v>
      </c>
      <c r="C42" s="101">
        <v>21.703</v>
      </c>
      <c r="D42" s="101">
        <v>38.85</v>
      </c>
      <c r="E42" s="18">
        <f t="shared" si="7"/>
        <v>1062.325</v>
      </c>
      <c r="F42" s="100">
        <v>423.934</v>
      </c>
      <c r="G42" s="101">
        <v>538.806</v>
      </c>
      <c r="H42" s="103"/>
      <c r="I42" s="103"/>
      <c r="J42" s="101">
        <v>263</v>
      </c>
      <c r="K42" s="59">
        <f t="shared" si="8"/>
        <v>699.74</v>
      </c>
      <c r="L42" s="100">
        <v>368.069</v>
      </c>
      <c r="M42" s="101">
        <v>10</v>
      </c>
      <c r="N42" s="103"/>
      <c r="O42" s="59">
        <f t="shared" si="9"/>
        <v>378.069</v>
      </c>
    </row>
    <row r="43" spans="1:15" ht="12.75">
      <c r="A43" s="63" t="s">
        <v>81</v>
      </c>
      <c r="B43" s="100">
        <v>625.319</v>
      </c>
      <c r="C43" s="101">
        <v>59.111</v>
      </c>
      <c r="D43" s="101">
        <v>99.59</v>
      </c>
      <c r="E43" s="18">
        <f t="shared" si="7"/>
        <v>584.8399999999999</v>
      </c>
      <c r="F43" s="100">
        <v>273.177</v>
      </c>
      <c r="G43" s="101">
        <v>816.213</v>
      </c>
      <c r="H43" s="101">
        <v>2215.651</v>
      </c>
      <c r="I43" s="103"/>
      <c r="J43" s="101">
        <v>2149.073</v>
      </c>
      <c r="K43" s="59">
        <f t="shared" si="8"/>
        <v>1155.9679999999998</v>
      </c>
      <c r="L43" s="100">
        <v>299.709</v>
      </c>
      <c r="M43" s="101">
        <v>100</v>
      </c>
      <c r="N43" s="103"/>
      <c r="O43" s="59">
        <f t="shared" si="9"/>
        <v>399.709</v>
      </c>
    </row>
    <row r="44" spans="1:15" ht="12.75">
      <c r="A44" s="63" t="s">
        <v>82</v>
      </c>
      <c r="B44" s="100">
        <v>873.68198</v>
      </c>
      <c r="C44" s="101">
        <v>105.80894</v>
      </c>
      <c r="D44" s="101">
        <v>157.07144</v>
      </c>
      <c r="E44" s="18">
        <f t="shared" si="7"/>
        <v>822.41948</v>
      </c>
      <c r="F44" s="100">
        <v>339.6564</v>
      </c>
      <c r="G44" s="101">
        <v>361.253</v>
      </c>
      <c r="H44" s="101">
        <v>697.9856</v>
      </c>
      <c r="I44" s="101">
        <v>60</v>
      </c>
      <c r="J44" s="101">
        <v>1214.6846</v>
      </c>
      <c r="K44" s="59">
        <f t="shared" si="8"/>
        <v>244.21039999999994</v>
      </c>
      <c r="L44" s="100">
        <v>42.29572</v>
      </c>
      <c r="M44" s="101">
        <v>23.27578</v>
      </c>
      <c r="N44" s="103"/>
      <c r="O44" s="59">
        <f t="shared" si="9"/>
        <v>65.5715</v>
      </c>
    </row>
    <row r="45" spans="1:15" ht="12.75">
      <c r="A45" s="63" t="s">
        <v>83</v>
      </c>
      <c r="B45" s="100">
        <v>1090.831</v>
      </c>
      <c r="C45" s="101">
        <v>73.312</v>
      </c>
      <c r="D45" s="101">
        <v>78.564</v>
      </c>
      <c r="E45" s="18">
        <f t="shared" si="7"/>
        <v>1085.5789999999997</v>
      </c>
      <c r="F45" s="100">
        <v>58.538</v>
      </c>
      <c r="G45" s="101">
        <v>677.674</v>
      </c>
      <c r="H45" s="103"/>
      <c r="I45" s="103"/>
      <c r="J45" s="101">
        <v>685.42</v>
      </c>
      <c r="K45" s="59">
        <f t="shared" si="8"/>
        <v>50.79200000000003</v>
      </c>
      <c r="L45" s="100">
        <v>193.907</v>
      </c>
      <c r="M45" s="101">
        <v>4</v>
      </c>
      <c r="N45" s="103"/>
      <c r="O45" s="59">
        <f t="shared" si="9"/>
        <v>197.907</v>
      </c>
    </row>
    <row r="46" spans="1:15" ht="12.75">
      <c r="A46" s="71" t="s">
        <v>127</v>
      </c>
      <c r="B46" s="100">
        <v>777.929</v>
      </c>
      <c r="C46" s="101">
        <v>1035.919</v>
      </c>
      <c r="D46" s="101">
        <v>844.92</v>
      </c>
      <c r="E46" s="18">
        <f t="shared" si="7"/>
        <v>968.928</v>
      </c>
      <c r="F46" s="100">
        <v>906.577</v>
      </c>
      <c r="G46" s="101">
        <v>2409.743</v>
      </c>
      <c r="H46" s="103"/>
      <c r="I46" s="103"/>
      <c r="J46" s="101">
        <v>2605.368</v>
      </c>
      <c r="K46" s="59">
        <f t="shared" si="8"/>
        <v>710.9519999999998</v>
      </c>
      <c r="L46" s="100">
        <v>109.131</v>
      </c>
      <c r="M46" s="101">
        <v>640.266</v>
      </c>
      <c r="N46" s="103"/>
      <c r="O46" s="59">
        <f t="shared" si="9"/>
        <v>749.3969999999999</v>
      </c>
    </row>
    <row r="47" spans="1:15" ht="12.75">
      <c r="A47" s="63" t="s">
        <v>111</v>
      </c>
      <c r="B47" s="100">
        <v>1537.733</v>
      </c>
      <c r="C47" s="101">
        <v>13.331</v>
      </c>
      <c r="D47" s="101">
        <v>39.878</v>
      </c>
      <c r="E47" s="18">
        <f t="shared" si="7"/>
        <v>1511.186</v>
      </c>
      <c r="F47" s="100">
        <v>178.803</v>
      </c>
      <c r="G47" s="101">
        <v>1044.792</v>
      </c>
      <c r="H47" s="103"/>
      <c r="I47" s="103"/>
      <c r="J47" s="101">
        <v>928.329</v>
      </c>
      <c r="K47" s="59">
        <f t="shared" si="8"/>
        <v>295.26599999999985</v>
      </c>
      <c r="L47" s="100">
        <v>250</v>
      </c>
      <c r="M47" s="103"/>
      <c r="N47" s="103"/>
      <c r="O47" s="59">
        <f t="shared" si="9"/>
        <v>250</v>
      </c>
    </row>
    <row r="48" spans="1:15" ht="12.75">
      <c r="A48" s="63" t="s">
        <v>112</v>
      </c>
      <c r="B48" s="100">
        <v>805.657</v>
      </c>
      <c r="C48" s="101">
        <v>21.123</v>
      </c>
      <c r="D48" s="101">
        <v>33.776</v>
      </c>
      <c r="E48" s="18">
        <f t="shared" si="7"/>
        <v>793.0040000000001</v>
      </c>
      <c r="F48" s="100">
        <v>1375.159</v>
      </c>
      <c r="G48" s="101">
        <v>2447.43</v>
      </c>
      <c r="H48" s="103"/>
      <c r="I48" s="103"/>
      <c r="J48" s="101">
        <v>3674.94</v>
      </c>
      <c r="K48" s="59">
        <f t="shared" si="8"/>
        <v>147.6489999999999</v>
      </c>
      <c r="L48" s="100">
        <v>90.281</v>
      </c>
      <c r="M48" s="101">
        <v>4.2</v>
      </c>
      <c r="N48" s="103"/>
      <c r="O48" s="59">
        <f t="shared" si="9"/>
        <v>94.48100000000001</v>
      </c>
    </row>
    <row r="49" spans="1:15" ht="12.75">
      <c r="A49" s="63" t="s">
        <v>113</v>
      </c>
      <c r="B49" s="100">
        <v>976.073</v>
      </c>
      <c r="C49" s="101">
        <v>5</v>
      </c>
      <c r="D49" s="101">
        <v>36.12</v>
      </c>
      <c r="E49" s="18">
        <f t="shared" si="7"/>
        <v>944.953</v>
      </c>
      <c r="F49" s="100">
        <v>1637.9</v>
      </c>
      <c r="G49" s="101">
        <v>1917.005</v>
      </c>
      <c r="H49" s="103"/>
      <c r="I49" s="103"/>
      <c r="J49" s="101">
        <v>1720.5</v>
      </c>
      <c r="K49" s="59">
        <f t="shared" si="8"/>
        <v>1834.4050000000002</v>
      </c>
      <c r="L49" s="100">
        <v>552.067</v>
      </c>
      <c r="M49" s="103"/>
      <c r="N49" s="103"/>
      <c r="O49" s="59">
        <f t="shared" si="9"/>
        <v>552.067</v>
      </c>
    </row>
    <row r="50" spans="1:15" ht="12.75">
      <c r="A50" s="63" t="s">
        <v>114</v>
      </c>
      <c r="B50" s="100">
        <v>2268.728</v>
      </c>
      <c r="C50" s="101">
        <v>26.218</v>
      </c>
      <c r="D50" s="101">
        <v>30.368</v>
      </c>
      <c r="E50" s="18">
        <f t="shared" si="7"/>
        <v>2264.578</v>
      </c>
      <c r="F50" s="108">
        <v>2312.184</v>
      </c>
      <c r="G50" s="101">
        <v>2824.212</v>
      </c>
      <c r="H50" s="103"/>
      <c r="I50" s="103"/>
      <c r="J50" s="101">
        <v>1876</v>
      </c>
      <c r="K50" s="59">
        <f t="shared" si="8"/>
        <v>3260.3960000000006</v>
      </c>
      <c r="L50" s="100">
        <v>370.061</v>
      </c>
      <c r="M50" s="101">
        <v>11</v>
      </c>
      <c r="N50" s="103"/>
      <c r="O50" s="59">
        <f t="shared" si="9"/>
        <v>381.061</v>
      </c>
    </row>
    <row r="51" spans="1:15" ht="12.75">
      <c r="A51" s="63" t="s">
        <v>115</v>
      </c>
      <c r="B51" s="100">
        <v>542.716</v>
      </c>
      <c r="C51" s="101">
        <v>149.5</v>
      </c>
      <c r="D51" s="101">
        <v>86.355</v>
      </c>
      <c r="E51" s="18">
        <f t="shared" si="7"/>
        <v>605.861</v>
      </c>
      <c r="F51" s="100">
        <v>543.538</v>
      </c>
      <c r="G51" s="101">
        <v>1300.751</v>
      </c>
      <c r="H51" s="103"/>
      <c r="I51" s="103"/>
      <c r="J51" s="101">
        <v>1360.866</v>
      </c>
      <c r="K51" s="59">
        <f t="shared" si="8"/>
        <v>483.423</v>
      </c>
      <c r="L51" s="100">
        <v>284.682</v>
      </c>
      <c r="M51" s="101">
        <v>60.852</v>
      </c>
      <c r="N51" s="103"/>
      <c r="O51" s="59">
        <f t="shared" si="9"/>
        <v>345.534</v>
      </c>
    </row>
    <row r="52" spans="1:15" ht="12.75">
      <c r="A52" s="63" t="s">
        <v>116</v>
      </c>
      <c r="B52" s="100">
        <v>454.355</v>
      </c>
      <c r="C52" s="101">
        <v>108.455</v>
      </c>
      <c r="D52" s="101">
        <v>56.486</v>
      </c>
      <c r="E52" s="18">
        <f t="shared" si="7"/>
        <v>506.32400000000007</v>
      </c>
      <c r="F52" s="100">
        <v>1331.206</v>
      </c>
      <c r="G52" s="101">
        <v>2423.05</v>
      </c>
      <c r="H52" s="103"/>
      <c r="I52" s="103"/>
      <c r="J52" s="101">
        <v>2672.345</v>
      </c>
      <c r="K52" s="59">
        <f t="shared" si="8"/>
        <v>1081.9110000000005</v>
      </c>
      <c r="L52" s="100">
        <v>629.848</v>
      </c>
      <c r="M52" s="101">
        <v>120</v>
      </c>
      <c r="N52" s="103"/>
      <c r="O52" s="59">
        <f t="shared" si="9"/>
        <v>749.848</v>
      </c>
    </row>
    <row r="53" spans="1:15" ht="12.75">
      <c r="A53" s="63" t="s">
        <v>117</v>
      </c>
      <c r="B53" s="100">
        <v>601.702</v>
      </c>
      <c r="C53" s="103"/>
      <c r="D53" s="103"/>
      <c r="E53" s="18">
        <f t="shared" si="7"/>
        <v>601.702</v>
      </c>
      <c r="F53" s="100">
        <v>2763.569</v>
      </c>
      <c r="G53" s="101">
        <v>4598.612</v>
      </c>
      <c r="H53" s="103"/>
      <c r="I53" s="103"/>
      <c r="J53" s="101">
        <v>3459.14</v>
      </c>
      <c r="K53" s="59">
        <f t="shared" si="8"/>
        <v>3903.0410000000006</v>
      </c>
      <c r="L53" s="100">
        <v>61.202</v>
      </c>
      <c r="M53" s="101">
        <v>0.249</v>
      </c>
      <c r="N53" s="103"/>
      <c r="O53" s="59">
        <f t="shared" si="9"/>
        <v>61.451</v>
      </c>
    </row>
    <row r="54" spans="1:15" ht="12.75">
      <c r="A54" s="63" t="s">
        <v>118</v>
      </c>
      <c r="B54" s="100">
        <v>560.902</v>
      </c>
      <c r="C54" s="101">
        <v>164.115</v>
      </c>
      <c r="D54" s="101">
        <v>104.012</v>
      </c>
      <c r="E54" s="18">
        <f t="shared" si="7"/>
        <v>621.0050000000001</v>
      </c>
      <c r="F54" s="100">
        <v>1073.805</v>
      </c>
      <c r="G54" s="101">
        <v>3197.733</v>
      </c>
      <c r="H54" s="103"/>
      <c r="I54" s="103"/>
      <c r="J54" s="101">
        <v>2498.169</v>
      </c>
      <c r="K54" s="59">
        <f t="shared" si="8"/>
        <v>1773.3690000000006</v>
      </c>
      <c r="L54" s="100">
        <v>728.325</v>
      </c>
      <c r="M54" s="101">
        <v>30</v>
      </c>
      <c r="N54" s="103"/>
      <c r="O54" s="59">
        <f t="shared" si="9"/>
        <v>758.325</v>
      </c>
    </row>
    <row r="55" spans="1:15" ht="12.75">
      <c r="A55" s="63" t="s">
        <v>84</v>
      </c>
      <c r="B55" s="100">
        <v>102.638</v>
      </c>
      <c r="C55" s="101">
        <v>48.219</v>
      </c>
      <c r="D55" s="101">
        <v>5.827</v>
      </c>
      <c r="E55" s="18">
        <f t="shared" si="7"/>
        <v>145.03</v>
      </c>
      <c r="F55" s="100">
        <v>444.582</v>
      </c>
      <c r="G55" s="101">
        <v>565.537</v>
      </c>
      <c r="H55" s="101">
        <v>1047.75</v>
      </c>
      <c r="I55" s="103"/>
      <c r="J55" s="101">
        <v>2025.328</v>
      </c>
      <c r="K55" s="59">
        <f t="shared" si="8"/>
        <v>32.54100000000017</v>
      </c>
      <c r="L55" s="100">
        <v>50.325</v>
      </c>
      <c r="M55" s="101">
        <v>75</v>
      </c>
      <c r="N55" s="103"/>
      <c r="O55" s="59">
        <f t="shared" si="9"/>
        <v>125.325</v>
      </c>
    </row>
    <row r="56" spans="1:15" ht="12.75">
      <c r="A56" s="63" t="s">
        <v>85</v>
      </c>
      <c r="B56" s="100">
        <v>512.18</v>
      </c>
      <c r="C56" s="101">
        <v>105.194</v>
      </c>
      <c r="D56" s="101">
        <v>125.762</v>
      </c>
      <c r="E56" s="18">
        <f t="shared" si="7"/>
        <v>491.6119999999999</v>
      </c>
      <c r="F56" s="100">
        <v>345.171</v>
      </c>
      <c r="G56" s="101">
        <v>1285.042</v>
      </c>
      <c r="H56" s="101">
        <v>84</v>
      </c>
      <c r="I56" s="103"/>
      <c r="J56" s="101">
        <v>1322.627</v>
      </c>
      <c r="K56" s="59">
        <f t="shared" si="8"/>
        <v>391.586</v>
      </c>
      <c r="L56" s="100">
        <v>404.6</v>
      </c>
      <c r="M56" s="101">
        <v>67</v>
      </c>
      <c r="N56" s="103"/>
      <c r="O56" s="59">
        <f t="shared" si="9"/>
        <v>471.6</v>
      </c>
    </row>
    <row r="57" spans="1:15" ht="12.75">
      <c r="A57" s="63" t="s">
        <v>119</v>
      </c>
      <c r="B57" s="100">
        <v>554.843</v>
      </c>
      <c r="C57" s="101">
        <v>77.427</v>
      </c>
      <c r="D57" s="101">
        <v>28.562</v>
      </c>
      <c r="E57" s="18">
        <f t="shared" si="7"/>
        <v>603.708</v>
      </c>
      <c r="F57" s="100">
        <v>1305.901</v>
      </c>
      <c r="G57" s="101">
        <v>1735.828</v>
      </c>
      <c r="H57" s="101">
        <v>9861.349</v>
      </c>
      <c r="I57" s="103"/>
      <c r="J57" s="101">
        <v>11648.043</v>
      </c>
      <c r="K57" s="59">
        <f t="shared" si="8"/>
        <v>1255.0350000000017</v>
      </c>
      <c r="L57" s="100">
        <v>160</v>
      </c>
      <c r="M57" s="101">
        <v>30</v>
      </c>
      <c r="N57" s="103"/>
      <c r="O57" s="59">
        <f t="shared" si="9"/>
        <v>190</v>
      </c>
    </row>
    <row r="58" spans="1:15" ht="12.75">
      <c r="A58" s="63" t="s">
        <v>120</v>
      </c>
      <c r="B58" s="104">
        <v>35.557</v>
      </c>
      <c r="C58" s="105">
        <v>64.419</v>
      </c>
      <c r="D58" s="105">
        <v>1.985</v>
      </c>
      <c r="E58" s="57">
        <f t="shared" si="7"/>
        <v>97.991</v>
      </c>
      <c r="F58" s="104">
        <v>769.552</v>
      </c>
      <c r="G58" s="105">
        <v>693.575</v>
      </c>
      <c r="H58" s="105">
        <v>491.342</v>
      </c>
      <c r="I58" s="109"/>
      <c r="J58" s="105">
        <v>948.542</v>
      </c>
      <c r="K58" s="60">
        <f t="shared" si="8"/>
        <v>1005.927</v>
      </c>
      <c r="L58" s="104">
        <v>270</v>
      </c>
      <c r="M58" s="105">
        <v>10</v>
      </c>
      <c r="N58" s="109"/>
      <c r="O58" s="60">
        <f t="shared" si="9"/>
        <v>280</v>
      </c>
    </row>
    <row r="59" spans="1:15" ht="13.5" thickBot="1">
      <c r="A59" s="8" t="s">
        <v>15</v>
      </c>
      <c r="B59" s="19">
        <f aca="true" t="shared" si="10" ref="B59:O59">SUM(B35:B58)</f>
        <v>18160.628969999998</v>
      </c>
      <c r="C59" s="22">
        <f t="shared" si="10"/>
        <v>2753.33843</v>
      </c>
      <c r="D59" s="22">
        <f t="shared" si="10"/>
        <v>2224.0278600000006</v>
      </c>
      <c r="E59" s="21">
        <f t="shared" si="10"/>
        <v>18689.939540000003</v>
      </c>
      <c r="F59" s="19">
        <f t="shared" si="10"/>
        <v>23787.071879999996</v>
      </c>
      <c r="G59" s="22">
        <f t="shared" si="10"/>
        <v>40827.46851</v>
      </c>
      <c r="H59" s="22">
        <f t="shared" si="10"/>
        <v>20522.8826</v>
      </c>
      <c r="I59" s="22">
        <f t="shared" si="10"/>
        <v>1219.4</v>
      </c>
      <c r="J59" s="22">
        <f t="shared" si="10"/>
        <v>61672.547470000005</v>
      </c>
      <c r="K59" s="21">
        <f t="shared" si="10"/>
        <v>24684.27552</v>
      </c>
      <c r="L59" s="19">
        <f t="shared" si="10"/>
        <v>7116.013719999999</v>
      </c>
      <c r="M59" s="22">
        <f t="shared" si="10"/>
        <v>1572.7947800000002</v>
      </c>
      <c r="N59" s="22">
        <f t="shared" si="10"/>
        <v>0</v>
      </c>
      <c r="O59" s="21">
        <f t="shared" si="10"/>
        <v>8688.8085</v>
      </c>
    </row>
    <row r="60" spans="1:15" ht="13.5" thickBot="1">
      <c r="A60" s="56" t="s">
        <v>90</v>
      </c>
      <c r="B60" s="74"/>
      <c r="C60" s="75"/>
      <c r="D60" s="75"/>
      <c r="E60" s="49"/>
      <c r="F60" s="50"/>
      <c r="G60" s="48"/>
      <c r="H60" s="48"/>
      <c r="I60" s="48"/>
      <c r="J60" s="51"/>
      <c r="K60" s="52"/>
      <c r="L60" s="97"/>
      <c r="M60" s="75"/>
      <c r="N60" s="98"/>
      <c r="O60" s="52"/>
    </row>
    <row r="61" spans="1:15" ht="12.75" customHeight="1">
      <c r="A61" s="85" t="s">
        <v>30</v>
      </c>
      <c r="B61" s="76">
        <v>127.69</v>
      </c>
      <c r="C61" s="80">
        <v>783.16</v>
      </c>
      <c r="D61" s="80">
        <v>417.1</v>
      </c>
      <c r="E61" s="72">
        <f>B61+C61-D61</f>
        <v>493.7499999999999</v>
      </c>
      <c r="F61" s="76">
        <v>88.84</v>
      </c>
      <c r="G61" s="80">
        <v>403.63</v>
      </c>
      <c r="H61" s="80"/>
      <c r="I61" s="80"/>
      <c r="J61" s="80">
        <v>385.37</v>
      </c>
      <c r="K61" s="72">
        <f>SUM(F61+G61+H61+I61-J61)</f>
        <v>107.10000000000002</v>
      </c>
      <c r="L61" s="76">
        <v>205.76</v>
      </c>
      <c r="M61" s="80">
        <v>44.24</v>
      </c>
      <c r="N61" s="80">
        <v>7.26</v>
      </c>
      <c r="O61" s="72">
        <f>SUM(L61+M61-N61)</f>
        <v>242.74</v>
      </c>
    </row>
    <row r="62" spans="1:15" ht="12.75" customHeight="1">
      <c r="A62" s="86" t="s">
        <v>31</v>
      </c>
      <c r="B62" s="76">
        <v>311.42</v>
      </c>
      <c r="C62" s="80">
        <v>176.86</v>
      </c>
      <c r="D62" s="80">
        <v>266.28</v>
      </c>
      <c r="E62" s="73">
        <f aca="true" t="shared" si="11" ref="E62:E125">B62+C62-D62</f>
        <v>222.00000000000006</v>
      </c>
      <c r="F62" s="76">
        <v>167.15</v>
      </c>
      <c r="G62" s="80">
        <v>244.62</v>
      </c>
      <c r="H62" s="80"/>
      <c r="I62" s="80"/>
      <c r="J62" s="80">
        <v>139.6</v>
      </c>
      <c r="K62" s="73">
        <f aca="true" t="shared" si="12" ref="K62:K125">SUM(F62+G62+H62+I62-J62)</f>
        <v>272.16999999999996</v>
      </c>
      <c r="L62" s="76">
        <v>1.27</v>
      </c>
      <c r="M62" s="80">
        <v>69.4</v>
      </c>
      <c r="N62" s="80">
        <v>42.91</v>
      </c>
      <c r="O62" s="73">
        <f aca="true" t="shared" si="13" ref="O62:O125">SUM(L62+M62-N62)</f>
        <v>27.760000000000005</v>
      </c>
    </row>
    <row r="63" spans="1:15" ht="12.75" customHeight="1">
      <c r="A63" s="86" t="s">
        <v>32</v>
      </c>
      <c r="B63" s="76">
        <v>119.64</v>
      </c>
      <c r="C63" s="80">
        <v>18</v>
      </c>
      <c r="D63" s="80">
        <v>6.32</v>
      </c>
      <c r="E63" s="73">
        <f t="shared" si="11"/>
        <v>131.32</v>
      </c>
      <c r="F63" s="76">
        <v>270.38</v>
      </c>
      <c r="G63" s="80">
        <v>155.77</v>
      </c>
      <c r="H63" s="80"/>
      <c r="I63" s="80"/>
      <c r="J63" s="80">
        <v>164.49</v>
      </c>
      <c r="K63" s="73">
        <f t="shared" si="12"/>
        <v>261.65999999999997</v>
      </c>
      <c r="L63" s="76">
        <v>29.8</v>
      </c>
      <c r="M63" s="80"/>
      <c r="N63" s="80">
        <v>18.05</v>
      </c>
      <c r="O63" s="73">
        <f t="shared" si="13"/>
        <v>11.75</v>
      </c>
    </row>
    <row r="64" spans="1:15" ht="12.75" customHeight="1">
      <c r="A64" s="86" t="s">
        <v>134</v>
      </c>
      <c r="B64" s="76">
        <v>44.85</v>
      </c>
      <c r="C64" s="80"/>
      <c r="D64" s="80"/>
      <c r="E64" s="73">
        <f t="shared" si="11"/>
        <v>44.85</v>
      </c>
      <c r="F64" s="76">
        <v>166.57</v>
      </c>
      <c r="G64" s="80">
        <v>47.99</v>
      </c>
      <c r="H64" s="80"/>
      <c r="I64" s="80"/>
      <c r="J64" s="80">
        <v>28.8</v>
      </c>
      <c r="K64" s="73">
        <f t="shared" si="12"/>
        <v>185.76</v>
      </c>
      <c r="L64" s="92">
        <v>118.08</v>
      </c>
      <c r="M64" s="80"/>
      <c r="N64" s="80"/>
      <c r="O64" s="73">
        <f t="shared" si="13"/>
        <v>118.08</v>
      </c>
    </row>
    <row r="65" spans="1:15" ht="12.75" customHeight="1">
      <c r="A65" s="86" t="s">
        <v>33</v>
      </c>
      <c r="B65" s="76">
        <v>40.72</v>
      </c>
      <c r="C65" s="80">
        <v>14.94</v>
      </c>
      <c r="D65" s="80">
        <v>23.34</v>
      </c>
      <c r="E65" s="73">
        <f t="shared" si="11"/>
        <v>32.31999999999999</v>
      </c>
      <c r="F65" s="92">
        <v>337.66</v>
      </c>
      <c r="G65" s="89">
        <v>122.81</v>
      </c>
      <c r="H65" s="89">
        <v>107.02</v>
      </c>
      <c r="I65" s="89"/>
      <c r="J65" s="89">
        <v>470.62</v>
      </c>
      <c r="K65" s="73">
        <f t="shared" si="12"/>
        <v>96.87</v>
      </c>
      <c r="L65" s="76">
        <v>4.6</v>
      </c>
      <c r="M65" s="80">
        <v>0.56</v>
      </c>
      <c r="N65" s="80"/>
      <c r="O65" s="73">
        <f t="shared" si="13"/>
        <v>5.16</v>
      </c>
    </row>
    <row r="66" spans="1:15" ht="12.75" customHeight="1">
      <c r="A66" s="86" t="s">
        <v>92</v>
      </c>
      <c r="B66" s="76">
        <v>204.21</v>
      </c>
      <c r="C66" s="80">
        <v>21.73</v>
      </c>
      <c r="D66" s="80">
        <v>1.44</v>
      </c>
      <c r="E66" s="73">
        <f t="shared" si="11"/>
        <v>224.5</v>
      </c>
      <c r="F66" s="76">
        <v>129.93</v>
      </c>
      <c r="G66" s="80">
        <v>327.68</v>
      </c>
      <c r="H66" s="80"/>
      <c r="I66" s="80"/>
      <c r="J66" s="80">
        <v>436.41</v>
      </c>
      <c r="K66" s="73">
        <f t="shared" si="12"/>
        <v>21.19999999999999</v>
      </c>
      <c r="L66" s="76">
        <v>214.97</v>
      </c>
      <c r="M66" s="80">
        <v>135.03</v>
      </c>
      <c r="N66" s="80">
        <v>81.78</v>
      </c>
      <c r="O66" s="73">
        <f t="shared" si="13"/>
        <v>268.22</v>
      </c>
    </row>
    <row r="67" spans="1:15" ht="12.75" customHeight="1">
      <c r="A67" s="86" t="s">
        <v>34</v>
      </c>
      <c r="B67" s="76">
        <v>74.47</v>
      </c>
      <c r="C67" s="80">
        <v>7.49</v>
      </c>
      <c r="D67" s="80">
        <v>20</v>
      </c>
      <c r="E67" s="73">
        <f t="shared" si="11"/>
        <v>61.959999999999994</v>
      </c>
      <c r="F67" s="76">
        <v>217.29</v>
      </c>
      <c r="G67" s="80">
        <v>583.19</v>
      </c>
      <c r="H67" s="80">
        <v>955.7</v>
      </c>
      <c r="I67" s="80"/>
      <c r="J67" s="80">
        <v>1487.37</v>
      </c>
      <c r="K67" s="73">
        <f t="shared" si="12"/>
        <v>268.8100000000002</v>
      </c>
      <c r="L67" s="76">
        <v>155.54</v>
      </c>
      <c r="M67" s="80">
        <v>1.5</v>
      </c>
      <c r="N67" s="80">
        <v>33.74</v>
      </c>
      <c r="O67" s="73">
        <f t="shared" si="13"/>
        <v>123.29999999999998</v>
      </c>
    </row>
    <row r="68" spans="1:15" ht="12.75" customHeight="1">
      <c r="A68" s="86" t="s">
        <v>35</v>
      </c>
      <c r="B68" s="76">
        <v>649.69</v>
      </c>
      <c r="C68" s="80">
        <v>223.48</v>
      </c>
      <c r="D68" s="80">
        <v>640.95</v>
      </c>
      <c r="E68" s="73">
        <f t="shared" si="11"/>
        <v>232.22000000000003</v>
      </c>
      <c r="F68" s="76">
        <v>4122.17</v>
      </c>
      <c r="G68" s="80">
        <v>1200.09</v>
      </c>
      <c r="H68" s="80">
        <v>649.1</v>
      </c>
      <c r="I68" s="80"/>
      <c r="J68" s="80">
        <v>4969.97</v>
      </c>
      <c r="K68" s="73">
        <f t="shared" si="12"/>
        <v>1001.3900000000003</v>
      </c>
      <c r="L68" s="76">
        <v>266.69</v>
      </c>
      <c r="M68" s="80">
        <v>150</v>
      </c>
      <c r="N68" s="80">
        <v>108.86</v>
      </c>
      <c r="O68" s="73">
        <f t="shared" si="13"/>
        <v>307.83</v>
      </c>
    </row>
    <row r="69" spans="1:15" ht="12.75" customHeight="1">
      <c r="A69" s="86" t="s">
        <v>36</v>
      </c>
      <c r="B69" s="76">
        <v>294.87</v>
      </c>
      <c r="C69" s="80">
        <v>625.77</v>
      </c>
      <c r="D69" s="80">
        <v>294.73</v>
      </c>
      <c r="E69" s="73">
        <f t="shared" si="11"/>
        <v>625.91</v>
      </c>
      <c r="F69" s="76">
        <v>2188.03</v>
      </c>
      <c r="G69" s="80">
        <v>1523.95</v>
      </c>
      <c r="H69" s="80">
        <v>14259.01</v>
      </c>
      <c r="I69" s="80">
        <v>3344.88</v>
      </c>
      <c r="J69" s="80">
        <v>17711.27</v>
      </c>
      <c r="K69" s="73">
        <f t="shared" si="12"/>
        <v>3604.600000000002</v>
      </c>
      <c r="L69" s="76">
        <v>118.88</v>
      </c>
      <c r="M69" s="80"/>
      <c r="N69" s="80">
        <v>30.72</v>
      </c>
      <c r="O69" s="73">
        <f t="shared" si="13"/>
        <v>88.16</v>
      </c>
    </row>
    <row r="70" spans="1:15" ht="12.75" customHeight="1">
      <c r="A70" s="86" t="s">
        <v>93</v>
      </c>
      <c r="B70" s="76">
        <v>236</v>
      </c>
      <c r="C70" s="80">
        <v>181</v>
      </c>
      <c r="D70" s="80">
        <v>390</v>
      </c>
      <c r="E70" s="73">
        <f t="shared" si="11"/>
        <v>27</v>
      </c>
      <c r="F70" s="76">
        <v>27</v>
      </c>
      <c r="G70" s="80">
        <v>1261</v>
      </c>
      <c r="H70" s="80">
        <v>1343</v>
      </c>
      <c r="I70" s="80"/>
      <c r="J70" s="80">
        <v>2602</v>
      </c>
      <c r="K70" s="73">
        <f t="shared" si="12"/>
        <v>29</v>
      </c>
      <c r="L70" s="76"/>
      <c r="M70" s="80"/>
      <c r="N70" s="80"/>
      <c r="O70" s="73">
        <f t="shared" si="13"/>
        <v>0</v>
      </c>
    </row>
    <row r="71" spans="1:15" ht="12.75" customHeight="1">
      <c r="A71" s="86" t="s">
        <v>135</v>
      </c>
      <c r="B71" s="76">
        <v>132.01</v>
      </c>
      <c r="C71" s="80">
        <v>24.88</v>
      </c>
      <c r="D71" s="80">
        <v>97.37</v>
      </c>
      <c r="E71" s="73">
        <f t="shared" si="11"/>
        <v>59.51999999999998</v>
      </c>
      <c r="F71" s="76">
        <v>127.79</v>
      </c>
      <c r="G71" s="80">
        <v>905.51</v>
      </c>
      <c r="H71" s="80"/>
      <c r="I71" s="80"/>
      <c r="J71" s="80">
        <v>543.4</v>
      </c>
      <c r="K71" s="73">
        <f t="shared" si="12"/>
        <v>489.9</v>
      </c>
      <c r="L71" s="76">
        <v>140</v>
      </c>
      <c r="M71" s="80">
        <v>60</v>
      </c>
      <c r="N71" s="80"/>
      <c r="O71" s="73">
        <f t="shared" si="13"/>
        <v>200</v>
      </c>
    </row>
    <row r="72" spans="1:15" ht="12.75" customHeight="1">
      <c r="A72" s="86" t="s">
        <v>37</v>
      </c>
      <c r="B72" s="76">
        <v>27.81</v>
      </c>
      <c r="C72" s="80">
        <v>49</v>
      </c>
      <c r="D72" s="80">
        <v>76.15</v>
      </c>
      <c r="E72" s="73">
        <f t="shared" si="11"/>
        <v>0.6599999999999966</v>
      </c>
      <c r="F72" s="76">
        <v>72.6</v>
      </c>
      <c r="G72" s="80">
        <v>674.78</v>
      </c>
      <c r="H72" s="80"/>
      <c r="I72" s="80"/>
      <c r="J72" s="80">
        <v>470.81</v>
      </c>
      <c r="K72" s="73">
        <f t="shared" si="12"/>
        <v>276.57</v>
      </c>
      <c r="L72" s="76">
        <v>0.5</v>
      </c>
      <c r="M72" s="80"/>
      <c r="N72" s="80"/>
      <c r="O72" s="73">
        <f t="shared" si="13"/>
        <v>0.5</v>
      </c>
    </row>
    <row r="73" spans="1:15" ht="12.75" customHeight="1">
      <c r="A73" s="86" t="s">
        <v>38</v>
      </c>
      <c r="B73" s="76">
        <v>215</v>
      </c>
      <c r="C73" s="80">
        <v>238</v>
      </c>
      <c r="D73" s="80">
        <v>290</v>
      </c>
      <c r="E73" s="73">
        <f t="shared" si="11"/>
        <v>163</v>
      </c>
      <c r="F73" s="76">
        <v>565</v>
      </c>
      <c r="G73" s="80">
        <v>424</v>
      </c>
      <c r="H73" s="80"/>
      <c r="I73" s="80"/>
      <c r="J73" s="80">
        <v>727</v>
      </c>
      <c r="K73" s="73">
        <f t="shared" si="12"/>
        <v>262</v>
      </c>
      <c r="L73" s="76">
        <v>95</v>
      </c>
      <c r="M73" s="80"/>
      <c r="N73" s="80"/>
      <c r="O73" s="73">
        <f t="shared" si="13"/>
        <v>95</v>
      </c>
    </row>
    <row r="74" spans="1:15" ht="12.75" customHeight="1">
      <c r="A74" s="86" t="s">
        <v>94</v>
      </c>
      <c r="B74" s="76">
        <v>3806.2</v>
      </c>
      <c r="C74" s="80">
        <v>1762.96</v>
      </c>
      <c r="D74" s="80">
        <v>3464.55</v>
      </c>
      <c r="E74" s="73">
        <f t="shared" si="11"/>
        <v>2104.6099999999997</v>
      </c>
      <c r="F74" s="76">
        <v>1260.41</v>
      </c>
      <c r="G74" s="80">
        <v>992.83</v>
      </c>
      <c r="H74" s="80"/>
      <c r="I74" s="80"/>
      <c r="J74" s="80">
        <v>574.64</v>
      </c>
      <c r="K74" s="73">
        <f t="shared" si="12"/>
        <v>1678.6000000000004</v>
      </c>
      <c r="L74" s="76">
        <v>36</v>
      </c>
      <c r="M74" s="80">
        <v>85</v>
      </c>
      <c r="N74" s="80"/>
      <c r="O74" s="73">
        <f t="shared" si="13"/>
        <v>121</v>
      </c>
    </row>
    <row r="75" spans="1:15" ht="12.75" customHeight="1">
      <c r="A75" s="86" t="s">
        <v>136</v>
      </c>
      <c r="B75" s="76">
        <v>1677.96</v>
      </c>
      <c r="C75" s="80">
        <v>47.21</v>
      </c>
      <c r="D75" s="80">
        <v>21.25</v>
      </c>
      <c r="E75" s="73">
        <f t="shared" si="11"/>
        <v>1703.92</v>
      </c>
      <c r="F75" s="76">
        <v>1026.76</v>
      </c>
      <c r="G75" s="80">
        <v>1031.08</v>
      </c>
      <c r="H75" s="80">
        <v>6995.9</v>
      </c>
      <c r="I75" s="80"/>
      <c r="J75" s="80">
        <v>9042.06</v>
      </c>
      <c r="K75" s="73">
        <f t="shared" si="12"/>
        <v>11.680000000000291</v>
      </c>
      <c r="L75" s="76">
        <v>2669.97</v>
      </c>
      <c r="M75" s="80"/>
      <c r="N75" s="80"/>
      <c r="O75" s="73">
        <f t="shared" si="13"/>
        <v>2669.97</v>
      </c>
    </row>
    <row r="76" spans="1:15" ht="12.75" customHeight="1">
      <c r="A76" s="86" t="s">
        <v>95</v>
      </c>
      <c r="B76" s="76">
        <v>7</v>
      </c>
      <c r="C76" s="80">
        <v>17</v>
      </c>
      <c r="D76" s="80">
        <v>2</v>
      </c>
      <c r="E76" s="73">
        <f t="shared" si="11"/>
        <v>22</v>
      </c>
      <c r="F76" s="76">
        <v>192</v>
      </c>
      <c r="G76" s="80">
        <v>250</v>
      </c>
      <c r="H76" s="80"/>
      <c r="I76" s="80">
        <v>65</v>
      </c>
      <c r="J76" s="80">
        <v>467</v>
      </c>
      <c r="K76" s="73">
        <f t="shared" si="12"/>
        <v>40</v>
      </c>
      <c r="L76" s="76">
        <v>87</v>
      </c>
      <c r="M76" s="80"/>
      <c r="N76" s="80"/>
      <c r="O76" s="73">
        <f t="shared" si="13"/>
        <v>87</v>
      </c>
    </row>
    <row r="77" spans="1:15" ht="12.75" customHeight="1">
      <c r="A77" s="86" t="s">
        <v>39</v>
      </c>
      <c r="B77" s="76">
        <v>181.8</v>
      </c>
      <c r="C77" s="80">
        <v>210.7</v>
      </c>
      <c r="D77" s="80">
        <v>45.51</v>
      </c>
      <c r="E77" s="73">
        <f t="shared" si="11"/>
        <v>346.99</v>
      </c>
      <c r="F77" s="76">
        <v>369.21</v>
      </c>
      <c r="G77" s="80">
        <v>1543.04</v>
      </c>
      <c r="H77" s="80"/>
      <c r="I77" s="80"/>
      <c r="J77" s="80">
        <v>1207.95</v>
      </c>
      <c r="K77" s="73">
        <f t="shared" si="12"/>
        <v>704.3</v>
      </c>
      <c r="L77" s="76">
        <v>328.2</v>
      </c>
      <c r="M77" s="80"/>
      <c r="N77" s="80"/>
      <c r="O77" s="73">
        <f t="shared" si="13"/>
        <v>328.2</v>
      </c>
    </row>
    <row r="78" spans="1:15" ht="12.75" customHeight="1">
      <c r="A78" s="86" t="s">
        <v>137</v>
      </c>
      <c r="B78" s="76">
        <v>62.26</v>
      </c>
      <c r="C78" s="80">
        <v>2.35</v>
      </c>
      <c r="D78" s="80"/>
      <c r="E78" s="73">
        <f t="shared" si="11"/>
        <v>64.61</v>
      </c>
      <c r="F78" s="76">
        <v>249.56</v>
      </c>
      <c r="G78" s="80">
        <v>718.15</v>
      </c>
      <c r="H78" s="80"/>
      <c r="I78" s="80"/>
      <c r="J78" s="80">
        <v>690.6</v>
      </c>
      <c r="K78" s="73">
        <f t="shared" si="12"/>
        <v>277.11</v>
      </c>
      <c r="L78" s="76">
        <v>170.58</v>
      </c>
      <c r="M78" s="80"/>
      <c r="N78" s="80"/>
      <c r="O78" s="73">
        <f t="shared" si="13"/>
        <v>170.58</v>
      </c>
    </row>
    <row r="79" spans="1:15" ht="12.75" customHeight="1">
      <c r="A79" s="86" t="s">
        <v>96</v>
      </c>
      <c r="B79" s="76">
        <v>121.06</v>
      </c>
      <c r="C79" s="80">
        <v>897.88</v>
      </c>
      <c r="D79" s="80">
        <v>2.87</v>
      </c>
      <c r="E79" s="73">
        <f t="shared" si="11"/>
        <v>1016.07</v>
      </c>
      <c r="F79" s="76">
        <v>613.06</v>
      </c>
      <c r="G79" s="80">
        <v>1125.59</v>
      </c>
      <c r="H79" s="80">
        <v>366.61</v>
      </c>
      <c r="I79" s="80"/>
      <c r="J79" s="80">
        <v>1195.28</v>
      </c>
      <c r="K79" s="73">
        <f t="shared" si="12"/>
        <v>909.9799999999998</v>
      </c>
      <c r="L79" s="76">
        <v>133.4</v>
      </c>
      <c r="M79" s="80"/>
      <c r="N79" s="80"/>
      <c r="O79" s="73">
        <f t="shared" si="13"/>
        <v>133.4</v>
      </c>
    </row>
    <row r="80" spans="1:15" ht="12.75" customHeight="1">
      <c r="A80" s="86" t="s">
        <v>140</v>
      </c>
      <c r="B80" s="76">
        <v>56.75</v>
      </c>
      <c r="C80" s="80">
        <v>50.42</v>
      </c>
      <c r="D80" s="80">
        <v>36</v>
      </c>
      <c r="E80" s="73">
        <f t="shared" si="11"/>
        <v>71.17</v>
      </c>
      <c r="F80" s="76">
        <v>9.55</v>
      </c>
      <c r="G80" s="80">
        <v>4.73</v>
      </c>
      <c r="H80" s="80"/>
      <c r="I80" s="80"/>
      <c r="J80" s="80">
        <v>3</v>
      </c>
      <c r="K80" s="73">
        <f t="shared" si="12"/>
        <v>11.280000000000001</v>
      </c>
      <c r="L80" s="76">
        <v>3.42</v>
      </c>
      <c r="M80" s="80">
        <v>1.27</v>
      </c>
      <c r="N80" s="80"/>
      <c r="O80" s="73">
        <f t="shared" si="13"/>
        <v>4.6899999999999995</v>
      </c>
    </row>
    <row r="81" spans="1:15" ht="12.75" customHeight="1">
      <c r="A81" s="86" t="s">
        <v>138</v>
      </c>
      <c r="B81" s="76">
        <v>50.12</v>
      </c>
      <c r="C81" s="80">
        <v>3.04</v>
      </c>
      <c r="D81" s="80"/>
      <c r="E81" s="73">
        <f t="shared" si="11"/>
        <v>53.16</v>
      </c>
      <c r="F81" s="76">
        <v>16.71</v>
      </c>
      <c r="G81" s="80">
        <v>41.67</v>
      </c>
      <c r="H81" s="80"/>
      <c r="I81" s="80"/>
      <c r="J81" s="80">
        <v>25</v>
      </c>
      <c r="K81" s="73">
        <f t="shared" si="12"/>
        <v>33.38</v>
      </c>
      <c r="L81" s="76">
        <v>9.18</v>
      </c>
      <c r="M81" s="80">
        <v>0.34</v>
      </c>
      <c r="N81" s="80"/>
      <c r="O81" s="73">
        <f t="shared" si="13"/>
        <v>9.52</v>
      </c>
    </row>
    <row r="82" spans="1:15" ht="12.75" customHeight="1">
      <c r="A82" s="86" t="s">
        <v>40</v>
      </c>
      <c r="B82" s="76">
        <v>85.19</v>
      </c>
      <c r="C82" s="80">
        <v>29.4</v>
      </c>
      <c r="D82" s="80">
        <v>57.81</v>
      </c>
      <c r="E82" s="73">
        <f t="shared" si="11"/>
        <v>56.78</v>
      </c>
      <c r="F82" s="76">
        <v>40</v>
      </c>
      <c r="G82" s="80"/>
      <c r="H82" s="80"/>
      <c r="I82" s="80"/>
      <c r="J82" s="80"/>
      <c r="K82" s="73">
        <f t="shared" si="12"/>
        <v>40</v>
      </c>
      <c r="L82" s="76">
        <v>47</v>
      </c>
      <c r="M82" s="80">
        <v>3</v>
      </c>
      <c r="N82" s="80"/>
      <c r="O82" s="73">
        <f t="shared" si="13"/>
        <v>50</v>
      </c>
    </row>
    <row r="83" spans="1:15" ht="12.75" customHeight="1">
      <c r="A83" s="86" t="s">
        <v>122</v>
      </c>
      <c r="B83" s="76">
        <v>15.9</v>
      </c>
      <c r="C83" s="80">
        <v>309.2</v>
      </c>
      <c r="D83" s="80">
        <v>15.9</v>
      </c>
      <c r="E83" s="73">
        <f t="shared" si="11"/>
        <v>309.2</v>
      </c>
      <c r="F83" s="76">
        <v>19.8</v>
      </c>
      <c r="G83" s="80">
        <v>49.8</v>
      </c>
      <c r="H83" s="80">
        <v>192.68</v>
      </c>
      <c r="I83" s="80"/>
      <c r="J83" s="80">
        <v>225.64</v>
      </c>
      <c r="K83" s="73">
        <f t="shared" si="12"/>
        <v>36.639999999999986</v>
      </c>
      <c r="L83" s="76"/>
      <c r="M83" s="80">
        <v>9</v>
      </c>
      <c r="N83" s="80"/>
      <c r="O83" s="73">
        <f t="shared" si="13"/>
        <v>9</v>
      </c>
    </row>
    <row r="84" spans="1:15" ht="12.75" customHeight="1">
      <c r="A84" s="86" t="s">
        <v>41</v>
      </c>
      <c r="B84" s="76">
        <v>242.05</v>
      </c>
      <c r="C84" s="80">
        <v>903.77</v>
      </c>
      <c r="D84" s="80">
        <v>733.98</v>
      </c>
      <c r="E84" s="73">
        <f t="shared" si="11"/>
        <v>411.8399999999999</v>
      </c>
      <c r="F84" s="76">
        <v>82.98</v>
      </c>
      <c r="G84" s="80">
        <v>300.48</v>
      </c>
      <c r="H84" s="80"/>
      <c r="I84" s="80">
        <v>109.47</v>
      </c>
      <c r="J84" s="80">
        <v>236.83</v>
      </c>
      <c r="K84" s="73">
        <f t="shared" si="12"/>
        <v>256.1</v>
      </c>
      <c r="L84" s="76">
        <v>4</v>
      </c>
      <c r="M84" s="80">
        <v>1</v>
      </c>
      <c r="N84" s="80"/>
      <c r="O84" s="73">
        <f t="shared" si="13"/>
        <v>5</v>
      </c>
    </row>
    <row r="85" spans="1:15" ht="12.75" customHeight="1">
      <c r="A85" s="86" t="s">
        <v>139</v>
      </c>
      <c r="B85" s="76">
        <v>420.42</v>
      </c>
      <c r="C85" s="80">
        <v>516.03</v>
      </c>
      <c r="D85" s="80">
        <v>541.05</v>
      </c>
      <c r="E85" s="73">
        <f t="shared" si="11"/>
        <v>395.4000000000001</v>
      </c>
      <c r="F85" s="93">
        <v>828.94</v>
      </c>
      <c r="G85" s="82">
        <v>1210.47</v>
      </c>
      <c r="H85" s="82">
        <v>1300</v>
      </c>
      <c r="I85" s="82">
        <v>500</v>
      </c>
      <c r="J85" s="82">
        <v>2797.7</v>
      </c>
      <c r="K85" s="73">
        <f t="shared" si="12"/>
        <v>1041.71</v>
      </c>
      <c r="L85" s="76">
        <v>700</v>
      </c>
      <c r="M85" s="80">
        <v>300</v>
      </c>
      <c r="N85" s="80"/>
      <c r="O85" s="73">
        <f t="shared" si="13"/>
        <v>1000</v>
      </c>
    </row>
    <row r="86" spans="1:15" ht="12.75" customHeight="1">
      <c r="A86" s="86" t="s">
        <v>42</v>
      </c>
      <c r="B86" s="76">
        <v>107.24</v>
      </c>
      <c r="C86" s="80"/>
      <c r="D86" s="80"/>
      <c r="E86" s="73">
        <f t="shared" si="11"/>
        <v>107.24</v>
      </c>
      <c r="F86" s="77">
        <v>41.64</v>
      </c>
      <c r="G86" s="90">
        <v>12.56</v>
      </c>
      <c r="H86" s="90"/>
      <c r="I86" s="90"/>
      <c r="J86" s="94">
        <v>8</v>
      </c>
      <c r="K86" s="73">
        <f t="shared" si="12"/>
        <v>46.2</v>
      </c>
      <c r="L86" s="77">
        <v>86</v>
      </c>
      <c r="M86" s="90"/>
      <c r="N86" s="90"/>
      <c r="O86" s="73">
        <f t="shared" si="13"/>
        <v>86</v>
      </c>
    </row>
    <row r="87" spans="1:15" ht="12.75" customHeight="1">
      <c r="A87" s="86" t="s">
        <v>43</v>
      </c>
      <c r="B87" s="76">
        <v>613.27</v>
      </c>
      <c r="C87" s="80">
        <v>138.33</v>
      </c>
      <c r="D87" s="80">
        <v>306.36</v>
      </c>
      <c r="E87" s="73">
        <f t="shared" si="11"/>
        <v>445.24</v>
      </c>
      <c r="F87" s="76">
        <v>423.33</v>
      </c>
      <c r="G87" s="80">
        <v>760.55</v>
      </c>
      <c r="H87" s="80"/>
      <c r="I87" s="80"/>
      <c r="J87" s="80">
        <v>781.34</v>
      </c>
      <c r="K87" s="73">
        <f t="shared" si="12"/>
        <v>402.53999999999985</v>
      </c>
      <c r="L87" s="76">
        <v>312.61</v>
      </c>
      <c r="M87" s="80">
        <v>150</v>
      </c>
      <c r="N87" s="80">
        <v>118.51</v>
      </c>
      <c r="O87" s="73">
        <f t="shared" si="13"/>
        <v>344.1</v>
      </c>
    </row>
    <row r="88" spans="1:15" ht="12.75" customHeight="1">
      <c r="A88" s="86" t="s">
        <v>97</v>
      </c>
      <c r="B88" s="76">
        <v>1204.98</v>
      </c>
      <c r="C88" s="80">
        <v>16.45</v>
      </c>
      <c r="D88" s="80">
        <v>56.47</v>
      </c>
      <c r="E88" s="73">
        <f t="shared" si="11"/>
        <v>1164.96</v>
      </c>
      <c r="F88" s="76">
        <v>287.13</v>
      </c>
      <c r="G88" s="80">
        <v>37.39</v>
      </c>
      <c r="H88" s="80"/>
      <c r="I88" s="80"/>
      <c r="J88" s="80">
        <v>22</v>
      </c>
      <c r="K88" s="73">
        <f t="shared" si="12"/>
        <v>302.52</v>
      </c>
      <c r="L88" s="76">
        <v>80.96</v>
      </c>
      <c r="M88" s="80">
        <v>1</v>
      </c>
      <c r="N88" s="80"/>
      <c r="O88" s="73">
        <f t="shared" si="13"/>
        <v>81.96</v>
      </c>
    </row>
    <row r="89" spans="1:15" ht="12.75" customHeight="1">
      <c r="A89" s="86" t="s">
        <v>44</v>
      </c>
      <c r="B89" s="76"/>
      <c r="C89" s="80">
        <v>425</v>
      </c>
      <c r="D89" s="80">
        <v>384</v>
      </c>
      <c r="E89" s="73">
        <f t="shared" si="11"/>
        <v>41</v>
      </c>
      <c r="F89" s="76">
        <v>12.82</v>
      </c>
      <c r="G89" s="80">
        <v>132.9</v>
      </c>
      <c r="H89" s="80">
        <v>331.33</v>
      </c>
      <c r="I89" s="80"/>
      <c r="J89" s="80">
        <v>410.63</v>
      </c>
      <c r="K89" s="73">
        <f t="shared" si="12"/>
        <v>66.41999999999996</v>
      </c>
      <c r="L89" s="76"/>
      <c r="M89" s="80"/>
      <c r="N89" s="80"/>
      <c r="O89" s="73">
        <v>0</v>
      </c>
    </row>
    <row r="90" spans="1:15" ht="12.75" customHeight="1">
      <c r="A90" s="86" t="s">
        <v>133</v>
      </c>
      <c r="B90" s="76">
        <v>208.21</v>
      </c>
      <c r="C90" s="80">
        <v>490.07</v>
      </c>
      <c r="D90" s="80">
        <v>7.85</v>
      </c>
      <c r="E90" s="73">
        <f t="shared" si="11"/>
        <v>690.43</v>
      </c>
      <c r="F90" s="76">
        <v>143.41</v>
      </c>
      <c r="G90" s="80">
        <v>1103.04</v>
      </c>
      <c r="H90" s="80"/>
      <c r="I90" s="80">
        <v>185.14</v>
      </c>
      <c r="J90" s="80">
        <v>1136.99</v>
      </c>
      <c r="K90" s="73">
        <f t="shared" si="12"/>
        <v>294.60000000000014</v>
      </c>
      <c r="L90" s="76">
        <v>1.82</v>
      </c>
      <c r="M90" s="80">
        <v>83.02</v>
      </c>
      <c r="N90" s="80"/>
      <c r="O90" s="73">
        <f t="shared" si="13"/>
        <v>84.83999999999999</v>
      </c>
    </row>
    <row r="91" spans="1:15" ht="12.75" customHeight="1">
      <c r="A91" s="86" t="s">
        <v>141</v>
      </c>
      <c r="B91" s="76">
        <v>241.91</v>
      </c>
      <c r="C91" s="80">
        <v>50.03</v>
      </c>
      <c r="D91" s="80">
        <v>137.46</v>
      </c>
      <c r="E91" s="73">
        <f t="shared" si="11"/>
        <v>154.48</v>
      </c>
      <c r="F91" s="76">
        <v>260</v>
      </c>
      <c r="G91" s="80">
        <v>269.5</v>
      </c>
      <c r="H91" s="80">
        <v>304</v>
      </c>
      <c r="I91" s="80"/>
      <c r="J91" s="80">
        <v>652.42</v>
      </c>
      <c r="K91" s="73">
        <f t="shared" si="12"/>
        <v>181.08000000000004</v>
      </c>
      <c r="L91" s="76">
        <v>329.32</v>
      </c>
      <c r="M91" s="80">
        <v>100.68</v>
      </c>
      <c r="N91" s="80">
        <v>124.8</v>
      </c>
      <c r="O91" s="73">
        <f t="shared" si="13"/>
        <v>305.2</v>
      </c>
    </row>
    <row r="92" spans="1:15" ht="12.75" customHeight="1">
      <c r="A92" s="86" t="s">
        <v>45</v>
      </c>
      <c r="B92" s="76">
        <v>114.25</v>
      </c>
      <c r="C92" s="80">
        <v>53.33</v>
      </c>
      <c r="D92" s="80">
        <v>34.81</v>
      </c>
      <c r="E92" s="73">
        <f t="shared" si="11"/>
        <v>132.76999999999998</v>
      </c>
      <c r="F92" s="76">
        <v>301.09</v>
      </c>
      <c r="G92" s="80">
        <v>816.91</v>
      </c>
      <c r="H92" s="80"/>
      <c r="I92" s="80"/>
      <c r="J92" s="80">
        <v>1048.73</v>
      </c>
      <c r="K92" s="73">
        <f t="shared" si="12"/>
        <v>69.26999999999998</v>
      </c>
      <c r="L92" s="76">
        <v>176.13</v>
      </c>
      <c r="M92" s="80">
        <v>60.56</v>
      </c>
      <c r="N92" s="80">
        <v>99.42</v>
      </c>
      <c r="O92" s="73">
        <f t="shared" si="13"/>
        <v>137.26999999999998</v>
      </c>
    </row>
    <row r="93" spans="1:15" ht="12.75" customHeight="1">
      <c r="A93" s="86" t="s">
        <v>46</v>
      </c>
      <c r="B93" s="76">
        <v>200.08</v>
      </c>
      <c r="C93" s="80">
        <v>137.1</v>
      </c>
      <c r="D93" s="80">
        <v>250</v>
      </c>
      <c r="E93" s="73">
        <f t="shared" si="11"/>
        <v>87.18</v>
      </c>
      <c r="F93" s="76">
        <v>188.41</v>
      </c>
      <c r="G93" s="80">
        <v>292.09</v>
      </c>
      <c r="H93" s="80">
        <v>1495.3</v>
      </c>
      <c r="I93" s="80">
        <v>266.79</v>
      </c>
      <c r="J93" s="80">
        <v>1670.3</v>
      </c>
      <c r="K93" s="73">
        <f t="shared" si="12"/>
        <v>572.2900000000002</v>
      </c>
      <c r="L93" s="76">
        <v>396.42</v>
      </c>
      <c r="M93" s="80">
        <v>0</v>
      </c>
      <c r="N93" s="80">
        <v>53.54</v>
      </c>
      <c r="O93" s="73">
        <f t="shared" si="13"/>
        <v>342.88</v>
      </c>
    </row>
    <row r="94" spans="1:15" ht="12.75" customHeight="1">
      <c r="A94" s="87" t="s">
        <v>98</v>
      </c>
      <c r="B94" s="76">
        <v>221.39</v>
      </c>
      <c r="C94" s="80">
        <v>114.81</v>
      </c>
      <c r="D94" s="80">
        <v>296.84</v>
      </c>
      <c r="E94" s="73">
        <f t="shared" si="11"/>
        <v>39.360000000000014</v>
      </c>
      <c r="F94" s="93">
        <v>302</v>
      </c>
      <c r="G94" s="82">
        <v>440</v>
      </c>
      <c r="H94" s="82">
        <v>2132</v>
      </c>
      <c r="I94" s="82"/>
      <c r="J94" s="82">
        <v>2430</v>
      </c>
      <c r="K94" s="73">
        <f t="shared" si="12"/>
        <v>444</v>
      </c>
      <c r="L94" s="76">
        <v>152.2</v>
      </c>
      <c r="M94" s="80">
        <v>28.7</v>
      </c>
      <c r="N94" s="80">
        <v>13.9</v>
      </c>
      <c r="O94" s="73">
        <f t="shared" si="13"/>
        <v>166.99999999999997</v>
      </c>
    </row>
    <row r="95" spans="1:15" ht="12.75" customHeight="1">
      <c r="A95" s="86" t="s">
        <v>47</v>
      </c>
      <c r="B95" s="76">
        <v>605.48</v>
      </c>
      <c r="C95" s="80"/>
      <c r="D95" s="80">
        <v>367.23</v>
      </c>
      <c r="E95" s="73">
        <f t="shared" si="11"/>
        <v>238.25</v>
      </c>
      <c r="F95" s="95">
        <v>332.4</v>
      </c>
      <c r="G95" s="80">
        <v>288.78</v>
      </c>
      <c r="H95" s="80"/>
      <c r="I95" s="80">
        <v>353.37</v>
      </c>
      <c r="J95" s="80">
        <v>523.37</v>
      </c>
      <c r="K95" s="91">
        <f t="shared" si="12"/>
        <v>451.17999999999995</v>
      </c>
      <c r="L95" s="76">
        <v>99.06</v>
      </c>
      <c r="M95" s="80"/>
      <c r="N95" s="80"/>
      <c r="O95" s="73">
        <f t="shared" si="13"/>
        <v>99.06</v>
      </c>
    </row>
    <row r="96" spans="1:15" ht="12.75" customHeight="1">
      <c r="A96" s="87" t="s">
        <v>48</v>
      </c>
      <c r="B96" s="76">
        <v>36.48</v>
      </c>
      <c r="C96" s="80">
        <v>11.21</v>
      </c>
      <c r="D96" s="80"/>
      <c r="E96" s="73">
        <f t="shared" si="11"/>
        <v>47.69</v>
      </c>
      <c r="F96" s="76">
        <v>35.86</v>
      </c>
      <c r="G96" s="80">
        <v>241.27</v>
      </c>
      <c r="H96" s="80"/>
      <c r="I96" s="80"/>
      <c r="J96" s="80">
        <v>274.27</v>
      </c>
      <c r="K96" s="73">
        <f t="shared" si="12"/>
        <v>2.8600000000000136</v>
      </c>
      <c r="L96" s="76">
        <v>1</v>
      </c>
      <c r="M96" s="80"/>
      <c r="N96" s="80"/>
      <c r="O96" s="73">
        <f t="shared" si="13"/>
        <v>1</v>
      </c>
    </row>
    <row r="97" spans="1:15" ht="12.75" customHeight="1">
      <c r="A97" s="86" t="s">
        <v>142</v>
      </c>
      <c r="B97" s="76">
        <v>558.16</v>
      </c>
      <c r="C97" s="80">
        <v>311.44</v>
      </c>
      <c r="D97" s="80">
        <v>508.62</v>
      </c>
      <c r="E97" s="73">
        <f t="shared" si="11"/>
        <v>360.9799999999999</v>
      </c>
      <c r="F97" s="76">
        <v>10.55</v>
      </c>
      <c r="G97" s="80">
        <v>398.93</v>
      </c>
      <c r="H97" s="80">
        <v>5000</v>
      </c>
      <c r="I97" s="80"/>
      <c r="J97" s="80">
        <v>810.23</v>
      </c>
      <c r="K97" s="73">
        <f t="shared" si="12"/>
        <v>4599.25</v>
      </c>
      <c r="L97" s="76">
        <v>28.13</v>
      </c>
      <c r="M97" s="80"/>
      <c r="N97" s="80"/>
      <c r="O97" s="73">
        <f t="shared" si="13"/>
        <v>28.13</v>
      </c>
    </row>
    <row r="98" spans="1:15" ht="12.75" customHeight="1">
      <c r="A98" s="86" t="s">
        <v>99</v>
      </c>
      <c r="B98" s="76">
        <v>31.33</v>
      </c>
      <c r="C98" s="80">
        <v>483.41</v>
      </c>
      <c r="D98" s="80">
        <v>88.87</v>
      </c>
      <c r="E98" s="73">
        <f t="shared" si="11"/>
        <v>425.87</v>
      </c>
      <c r="F98" s="76">
        <v>0.18</v>
      </c>
      <c r="G98" s="80">
        <v>1189.8</v>
      </c>
      <c r="H98" s="80">
        <v>4012.83</v>
      </c>
      <c r="I98" s="80"/>
      <c r="J98" s="80">
        <v>5053.42</v>
      </c>
      <c r="K98" s="73">
        <f t="shared" si="12"/>
        <v>149.38999999999942</v>
      </c>
      <c r="L98" s="76">
        <v>197.24</v>
      </c>
      <c r="M98" s="80">
        <v>13</v>
      </c>
      <c r="N98" s="80">
        <v>150</v>
      </c>
      <c r="O98" s="73">
        <f t="shared" si="13"/>
        <v>60.24000000000001</v>
      </c>
    </row>
    <row r="99" spans="1:15" ht="12.75" customHeight="1">
      <c r="A99" s="86" t="s">
        <v>49</v>
      </c>
      <c r="B99" s="76">
        <v>299.31</v>
      </c>
      <c r="C99" s="80">
        <v>93.07</v>
      </c>
      <c r="D99" s="80">
        <v>119.13</v>
      </c>
      <c r="E99" s="73">
        <f t="shared" si="11"/>
        <v>273.25</v>
      </c>
      <c r="F99" s="76">
        <v>668.6</v>
      </c>
      <c r="G99" s="80">
        <v>166.11</v>
      </c>
      <c r="H99" s="80">
        <v>4199.93</v>
      </c>
      <c r="I99" s="80">
        <v>100</v>
      </c>
      <c r="J99" s="80">
        <v>4483.56</v>
      </c>
      <c r="K99" s="73">
        <f t="shared" si="12"/>
        <v>651.0799999999999</v>
      </c>
      <c r="L99" s="76">
        <v>99.44</v>
      </c>
      <c r="M99" s="80">
        <v>10.34</v>
      </c>
      <c r="N99" s="80">
        <v>54</v>
      </c>
      <c r="O99" s="73">
        <f t="shared" si="13"/>
        <v>55.78</v>
      </c>
    </row>
    <row r="100" spans="1:15" ht="12.75" customHeight="1">
      <c r="A100" s="86" t="s">
        <v>50</v>
      </c>
      <c r="B100" s="76">
        <v>15.58</v>
      </c>
      <c r="C100" s="80">
        <v>0.45</v>
      </c>
      <c r="D100" s="80">
        <v>4.47</v>
      </c>
      <c r="E100" s="73">
        <f t="shared" si="11"/>
        <v>11.560000000000002</v>
      </c>
      <c r="F100" s="76">
        <v>3.6</v>
      </c>
      <c r="G100" s="80">
        <v>1.8</v>
      </c>
      <c r="H100" s="80"/>
      <c r="I100" s="80"/>
      <c r="J100" s="80">
        <v>0.92</v>
      </c>
      <c r="K100" s="73">
        <f t="shared" si="12"/>
        <v>4.48</v>
      </c>
      <c r="L100" s="76">
        <v>3.45</v>
      </c>
      <c r="M100" s="80"/>
      <c r="N100" s="80"/>
      <c r="O100" s="73">
        <f t="shared" si="13"/>
        <v>3.45</v>
      </c>
    </row>
    <row r="101" spans="1:15" ht="12.75" customHeight="1">
      <c r="A101" s="86" t="s">
        <v>51</v>
      </c>
      <c r="B101" s="76">
        <v>38.4</v>
      </c>
      <c r="C101" s="80">
        <v>15.96</v>
      </c>
      <c r="D101" s="80">
        <v>20.89</v>
      </c>
      <c r="E101" s="73">
        <f t="shared" si="11"/>
        <v>33.47</v>
      </c>
      <c r="F101" s="76"/>
      <c r="G101" s="80"/>
      <c r="H101" s="80"/>
      <c r="I101" s="80"/>
      <c r="J101" s="80"/>
      <c r="K101" s="73">
        <f t="shared" si="12"/>
        <v>0</v>
      </c>
      <c r="L101" s="76"/>
      <c r="M101" s="80"/>
      <c r="N101" s="80"/>
      <c r="O101" s="73">
        <f t="shared" si="13"/>
        <v>0</v>
      </c>
    </row>
    <row r="102" spans="1:15" ht="12.75" customHeight="1">
      <c r="A102" s="86" t="s">
        <v>52</v>
      </c>
      <c r="B102" s="76">
        <v>127.65</v>
      </c>
      <c r="C102" s="80">
        <v>54.11</v>
      </c>
      <c r="D102" s="80"/>
      <c r="E102" s="73">
        <f t="shared" si="11"/>
        <v>181.76</v>
      </c>
      <c r="F102" s="76">
        <v>7.22</v>
      </c>
      <c r="G102" s="80">
        <v>23.81</v>
      </c>
      <c r="H102" s="80"/>
      <c r="I102" s="80"/>
      <c r="J102" s="80">
        <v>14</v>
      </c>
      <c r="K102" s="73">
        <f t="shared" si="12"/>
        <v>17.029999999999998</v>
      </c>
      <c r="L102" s="76">
        <v>18.68</v>
      </c>
      <c r="M102" s="80">
        <v>6</v>
      </c>
      <c r="N102" s="80"/>
      <c r="O102" s="73">
        <f t="shared" si="13"/>
        <v>24.68</v>
      </c>
    </row>
    <row r="103" spans="1:15" ht="12.75" customHeight="1">
      <c r="A103" s="86" t="s">
        <v>53</v>
      </c>
      <c r="B103" s="76">
        <v>58.42</v>
      </c>
      <c r="C103" s="80">
        <v>78.02</v>
      </c>
      <c r="D103" s="80">
        <v>88.04</v>
      </c>
      <c r="E103" s="73">
        <f t="shared" si="11"/>
        <v>48.39999999999999</v>
      </c>
      <c r="F103" s="76">
        <v>2.6</v>
      </c>
      <c r="G103" s="80">
        <v>40.03</v>
      </c>
      <c r="H103" s="80">
        <v>1315.23</v>
      </c>
      <c r="I103" s="80">
        <v>50</v>
      </c>
      <c r="J103" s="80">
        <v>1089.3</v>
      </c>
      <c r="K103" s="73">
        <f t="shared" si="12"/>
        <v>318.5600000000002</v>
      </c>
      <c r="L103" s="76">
        <v>42.1</v>
      </c>
      <c r="M103" s="80">
        <v>5.6</v>
      </c>
      <c r="N103" s="80">
        <v>17</v>
      </c>
      <c r="O103" s="73">
        <f t="shared" si="13"/>
        <v>30.700000000000003</v>
      </c>
    </row>
    <row r="104" spans="1:15" ht="12.75" customHeight="1">
      <c r="A104" s="88" t="s">
        <v>54</v>
      </c>
      <c r="B104" s="76">
        <v>5</v>
      </c>
      <c r="C104" s="80">
        <v>102</v>
      </c>
      <c r="D104" s="80">
        <v>102</v>
      </c>
      <c r="E104" s="73">
        <f t="shared" si="11"/>
        <v>5</v>
      </c>
      <c r="F104" s="76">
        <v>737</v>
      </c>
      <c r="G104" s="80">
        <v>188</v>
      </c>
      <c r="H104" s="80">
        <v>2052</v>
      </c>
      <c r="I104" s="80"/>
      <c r="J104" s="80">
        <v>2966</v>
      </c>
      <c r="K104" s="73">
        <f t="shared" si="12"/>
        <v>11</v>
      </c>
      <c r="L104" s="76">
        <v>11</v>
      </c>
      <c r="M104" s="80"/>
      <c r="N104" s="80">
        <v>11</v>
      </c>
      <c r="O104" s="73">
        <f t="shared" si="13"/>
        <v>0</v>
      </c>
    </row>
    <row r="105" spans="1:15" ht="12.75" customHeight="1">
      <c r="A105" s="88" t="s">
        <v>55</v>
      </c>
      <c r="B105" s="76">
        <v>172.05</v>
      </c>
      <c r="C105" s="80">
        <v>43.89</v>
      </c>
      <c r="D105" s="80">
        <v>163.59</v>
      </c>
      <c r="E105" s="73">
        <f t="shared" si="11"/>
        <v>52.349999999999994</v>
      </c>
      <c r="F105" s="76">
        <v>1.82</v>
      </c>
      <c r="G105" s="80">
        <v>279.1</v>
      </c>
      <c r="H105" s="80"/>
      <c r="I105" s="80"/>
      <c r="J105" s="80">
        <v>277.37</v>
      </c>
      <c r="K105" s="73">
        <f t="shared" si="12"/>
        <v>3.5500000000000114</v>
      </c>
      <c r="L105" s="76">
        <v>20.54</v>
      </c>
      <c r="M105" s="80">
        <v>2.46</v>
      </c>
      <c r="N105" s="80">
        <v>5.12</v>
      </c>
      <c r="O105" s="73">
        <f t="shared" si="13"/>
        <v>17.88</v>
      </c>
    </row>
    <row r="106" spans="1:15" ht="12.75" customHeight="1">
      <c r="A106" s="86" t="s">
        <v>56</v>
      </c>
      <c r="B106" s="76">
        <v>132.126</v>
      </c>
      <c r="C106" s="80">
        <v>91.739</v>
      </c>
      <c r="D106" s="80">
        <v>45.216</v>
      </c>
      <c r="E106" s="73">
        <f t="shared" si="11"/>
        <v>178.649</v>
      </c>
      <c r="F106" s="76">
        <v>69.4</v>
      </c>
      <c r="G106" s="80">
        <v>105.827</v>
      </c>
      <c r="H106" s="80">
        <v>3209.176</v>
      </c>
      <c r="I106" s="80">
        <v>0.076</v>
      </c>
      <c r="J106" s="80">
        <v>3360.976</v>
      </c>
      <c r="K106" s="73">
        <f t="shared" si="12"/>
        <v>23.5029999999997</v>
      </c>
      <c r="L106" s="76">
        <v>98.42</v>
      </c>
      <c r="M106" s="80">
        <v>10.2</v>
      </c>
      <c r="N106" s="80">
        <v>56.965</v>
      </c>
      <c r="O106" s="73">
        <f t="shared" si="13"/>
        <v>51.655</v>
      </c>
    </row>
    <row r="107" spans="1:15" ht="12.75" customHeight="1">
      <c r="A107" s="86" t="s">
        <v>143</v>
      </c>
      <c r="B107" s="76">
        <v>821.67</v>
      </c>
      <c r="C107" s="80">
        <v>131.31</v>
      </c>
      <c r="D107" s="80">
        <v>122.3</v>
      </c>
      <c r="E107" s="73">
        <f t="shared" si="11"/>
        <v>830.6800000000001</v>
      </c>
      <c r="F107" s="76">
        <v>0</v>
      </c>
      <c r="G107" s="80">
        <v>1182.48</v>
      </c>
      <c r="H107" s="80">
        <v>1091.9</v>
      </c>
      <c r="I107" s="80">
        <v>1.93</v>
      </c>
      <c r="J107" s="80">
        <v>1512.11</v>
      </c>
      <c r="K107" s="73">
        <f t="shared" si="12"/>
        <v>764.2</v>
      </c>
      <c r="L107" s="76">
        <v>283.66</v>
      </c>
      <c r="M107" s="80">
        <v>16.34</v>
      </c>
      <c r="N107" s="80"/>
      <c r="O107" s="73">
        <f t="shared" si="13"/>
        <v>300</v>
      </c>
    </row>
    <row r="108" spans="1:15" ht="12.75" customHeight="1">
      <c r="A108" s="87" t="s">
        <v>57</v>
      </c>
      <c r="B108" s="76">
        <v>105.16</v>
      </c>
      <c r="C108" s="80">
        <v>9.38</v>
      </c>
      <c r="D108" s="80">
        <v>4.09</v>
      </c>
      <c r="E108" s="73">
        <f t="shared" si="11"/>
        <v>110.44999999999999</v>
      </c>
      <c r="F108" s="76">
        <v>37.38</v>
      </c>
      <c r="G108" s="80">
        <v>546.78</v>
      </c>
      <c r="H108" s="80">
        <v>48</v>
      </c>
      <c r="I108" s="80"/>
      <c r="J108" s="82">
        <v>594.84</v>
      </c>
      <c r="K108" s="73">
        <f t="shared" si="12"/>
        <v>37.319999999999936</v>
      </c>
      <c r="L108" s="76"/>
      <c r="M108" s="80"/>
      <c r="N108" s="80"/>
      <c r="O108" s="73">
        <f t="shared" si="13"/>
        <v>0</v>
      </c>
    </row>
    <row r="109" spans="1:15" ht="12.75" customHeight="1">
      <c r="A109" s="86" t="s">
        <v>100</v>
      </c>
      <c r="B109" s="76">
        <v>410.09</v>
      </c>
      <c r="C109" s="80">
        <v>7.23</v>
      </c>
      <c r="D109" s="82">
        <v>305</v>
      </c>
      <c r="E109" s="73">
        <f t="shared" si="11"/>
        <v>112.32</v>
      </c>
      <c r="F109" s="76">
        <v>427.41</v>
      </c>
      <c r="G109" s="80">
        <v>852.29</v>
      </c>
      <c r="H109" s="80"/>
      <c r="I109" s="80"/>
      <c r="J109" s="80">
        <v>780.6</v>
      </c>
      <c r="K109" s="73">
        <f t="shared" si="12"/>
        <v>499.1</v>
      </c>
      <c r="L109" s="76">
        <v>126.7</v>
      </c>
      <c r="M109" s="80">
        <v>17.7</v>
      </c>
      <c r="N109" s="80"/>
      <c r="O109" s="73">
        <f t="shared" si="13"/>
        <v>144.4</v>
      </c>
    </row>
    <row r="110" spans="1:15" ht="12.75" customHeight="1">
      <c r="A110" s="86" t="s">
        <v>58</v>
      </c>
      <c r="B110" s="78"/>
      <c r="C110" s="81">
        <v>119.69</v>
      </c>
      <c r="D110" s="84">
        <v>119.69</v>
      </c>
      <c r="E110" s="73">
        <f t="shared" si="11"/>
        <v>0</v>
      </c>
      <c r="F110" s="76">
        <v>758.98</v>
      </c>
      <c r="G110" s="80">
        <v>1383.46</v>
      </c>
      <c r="H110" s="80">
        <v>536.41</v>
      </c>
      <c r="I110" s="80">
        <v>90.66</v>
      </c>
      <c r="J110" s="80">
        <v>2310.99</v>
      </c>
      <c r="K110" s="73">
        <f t="shared" si="12"/>
        <v>458.52</v>
      </c>
      <c r="L110" s="76">
        <v>7.62</v>
      </c>
      <c r="M110" s="80">
        <v>1.21</v>
      </c>
      <c r="N110" s="80"/>
      <c r="O110" s="73">
        <f t="shared" si="13"/>
        <v>8.83</v>
      </c>
    </row>
    <row r="111" spans="1:15" ht="12.75" customHeight="1">
      <c r="A111" s="86" t="s">
        <v>144</v>
      </c>
      <c r="B111" s="76">
        <v>177.1</v>
      </c>
      <c r="C111" s="80">
        <v>8.63</v>
      </c>
      <c r="D111" s="80">
        <v>18.28</v>
      </c>
      <c r="E111" s="73">
        <f t="shared" si="11"/>
        <v>167.45</v>
      </c>
      <c r="F111" s="76">
        <v>166.65</v>
      </c>
      <c r="G111" s="80">
        <v>192.07</v>
      </c>
      <c r="H111" s="80">
        <v>60</v>
      </c>
      <c r="I111" s="80"/>
      <c r="J111" s="80">
        <v>275.87</v>
      </c>
      <c r="K111" s="73">
        <f t="shared" si="12"/>
        <v>142.85000000000002</v>
      </c>
      <c r="L111" s="76">
        <v>233.27</v>
      </c>
      <c r="M111" s="80"/>
      <c r="N111" s="80"/>
      <c r="O111" s="73">
        <f t="shared" si="13"/>
        <v>233.27</v>
      </c>
    </row>
    <row r="112" spans="1:15" ht="12.75" customHeight="1">
      <c r="A112" s="86" t="s">
        <v>101</v>
      </c>
      <c r="B112" s="76">
        <v>203</v>
      </c>
      <c r="C112" s="80">
        <v>16</v>
      </c>
      <c r="D112" s="80"/>
      <c r="E112" s="73">
        <f t="shared" si="11"/>
        <v>219</v>
      </c>
      <c r="F112" s="76">
        <v>752</v>
      </c>
      <c r="G112" s="80">
        <v>483</v>
      </c>
      <c r="H112" s="80"/>
      <c r="I112" s="80"/>
      <c r="J112" s="80">
        <v>290</v>
      </c>
      <c r="K112" s="73">
        <f t="shared" si="12"/>
        <v>945</v>
      </c>
      <c r="L112" s="76">
        <v>42</v>
      </c>
      <c r="M112" s="80">
        <v>30</v>
      </c>
      <c r="N112" s="80">
        <v>72</v>
      </c>
      <c r="O112" s="73">
        <f t="shared" si="13"/>
        <v>0</v>
      </c>
    </row>
    <row r="113" spans="1:15" ht="12.75" customHeight="1">
      <c r="A113" s="86" t="s">
        <v>145</v>
      </c>
      <c r="B113" s="76">
        <v>296.68</v>
      </c>
      <c r="C113" s="80">
        <v>148.6</v>
      </c>
      <c r="D113" s="80">
        <v>49.76</v>
      </c>
      <c r="E113" s="73">
        <f t="shared" si="11"/>
        <v>395.52</v>
      </c>
      <c r="F113" s="76">
        <v>391.19</v>
      </c>
      <c r="G113" s="80">
        <v>1144.13</v>
      </c>
      <c r="H113" s="80">
        <v>3542.62</v>
      </c>
      <c r="I113" s="96"/>
      <c r="J113" s="80">
        <v>4651.4</v>
      </c>
      <c r="K113" s="73">
        <f t="shared" si="12"/>
        <v>426.5400000000009</v>
      </c>
      <c r="L113" s="76">
        <v>26.59</v>
      </c>
      <c r="M113" s="80">
        <v>136.87</v>
      </c>
      <c r="N113" s="80">
        <v>142.17</v>
      </c>
      <c r="O113" s="73">
        <f t="shared" si="13"/>
        <v>21.29000000000002</v>
      </c>
    </row>
    <row r="114" spans="1:15" ht="12.75" customHeight="1">
      <c r="A114" s="86" t="s">
        <v>59</v>
      </c>
      <c r="B114" s="76">
        <v>120.42</v>
      </c>
      <c r="C114" s="80">
        <v>142.01</v>
      </c>
      <c r="D114" s="80">
        <v>100.95</v>
      </c>
      <c r="E114" s="73">
        <f t="shared" si="11"/>
        <v>161.48000000000002</v>
      </c>
      <c r="F114" s="76">
        <v>1256.62</v>
      </c>
      <c r="G114" s="80">
        <v>1026.78</v>
      </c>
      <c r="H114" s="80">
        <v>22998.51</v>
      </c>
      <c r="I114" s="80"/>
      <c r="J114" s="80">
        <v>24191.37</v>
      </c>
      <c r="K114" s="73">
        <f t="shared" si="12"/>
        <v>1090.5399999999972</v>
      </c>
      <c r="L114" s="76">
        <v>254.17</v>
      </c>
      <c r="M114" s="80"/>
      <c r="N114" s="80">
        <v>188.43</v>
      </c>
      <c r="O114" s="73">
        <f t="shared" si="13"/>
        <v>65.73999999999998</v>
      </c>
    </row>
    <row r="115" spans="1:15" ht="12.75" customHeight="1">
      <c r="A115" s="86" t="s">
        <v>102</v>
      </c>
      <c r="B115" s="76">
        <v>60.27</v>
      </c>
      <c r="C115" s="80">
        <v>211.06</v>
      </c>
      <c r="D115" s="80">
        <v>3.8</v>
      </c>
      <c r="E115" s="73">
        <f t="shared" si="11"/>
        <v>267.53</v>
      </c>
      <c r="F115" s="76"/>
      <c r="G115" s="80"/>
      <c r="H115" s="80"/>
      <c r="I115" s="80"/>
      <c r="J115" s="80"/>
      <c r="K115" s="73">
        <f t="shared" si="12"/>
        <v>0</v>
      </c>
      <c r="L115" s="76">
        <v>29.25</v>
      </c>
      <c r="M115" s="80"/>
      <c r="N115" s="80"/>
      <c r="O115" s="73">
        <f t="shared" si="13"/>
        <v>29.25</v>
      </c>
    </row>
    <row r="116" spans="1:15" ht="12.75" customHeight="1">
      <c r="A116" s="86" t="s">
        <v>121</v>
      </c>
      <c r="B116" s="76">
        <v>8.06</v>
      </c>
      <c r="C116" s="80">
        <v>2</v>
      </c>
      <c r="D116" s="80"/>
      <c r="E116" s="73">
        <f t="shared" si="11"/>
        <v>10.06</v>
      </c>
      <c r="F116" s="76"/>
      <c r="G116" s="80"/>
      <c r="H116" s="80"/>
      <c r="I116" s="80"/>
      <c r="J116" s="80"/>
      <c r="K116" s="73">
        <f t="shared" si="12"/>
        <v>0</v>
      </c>
      <c r="L116" s="76">
        <v>1.2</v>
      </c>
      <c r="M116" s="80"/>
      <c r="N116" s="80"/>
      <c r="O116" s="73">
        <f t="shared" si="13"/>
        <v>1.2</v>
      </c>
    </row>
    <row r="117" spans="1:15" ht="12.75" customHeight="1">
      <c r="A117" s="86" t="s">
        <v>60</v>
      </c>
      <c r="B117" s="76">
        <v>489.21</v>
      </c>
      <c r="C117" s="80">
        <v>410.26</v>
      </c>
      <c r="D117" s="80">
        <v>187.34</v>
      </c>
      <c r="E117" s="73">
        <f t="shared" si="11"/>
        <v>712.13</v>
      </c>
      <c r="F117" s="76">
        <v>3394.76</v>
      </c>
      <c r="G117" s="80">
        <v>374.63</v>
      </c>
      <c r="H117" s="80">
        <v>2943.37</v>
      </c>
      <c r="I117" s="80">
        <v>110.95</v>
      </c>
      <c r="J117" s="80">
        <v>6551.33</v>
      </c>
      <c r="K117" s="73">
        <f t="shared" si="12"/>
        <v>272.3800000000001</v>
      </c>
      <c r="L117" s="76">
        <v>80.37</v>
      </c>
      <c r="M117" s="80"/>
      <c r="N117" s="80"/>
      <c r="O117" s="73">
        <f t="shared" si="13"/>
        <v>80.37</v>
      </c>
    </row>
    <row r="118" spans="1:15" ht="12.75" customHeight="1">
      <c r="A118" s="86" t="s">
        <v>146</v>
      </c>
      <c r="B118" s="76">
        <v>621.71</v>
      </c>
      <c r="C118" s="80">
        <v>45.54</v>
      </c>
      <c r="D118" s="80">
        <v>222.22</v>
      </c>
      <c r="E118" s="73">
        <f t="shared" si="11"/>
        <v>445.03</v>
      </c>
      <c r="F118" s="76">
        <v>1117.89</v>
      </c>
      <c r="G118" s="80">
        <v>651.97</v>
      </c>
      <c r="H118" s="80"/>
      <c r="I118" s="80"/>
      <c r="J118" s="80">
        <v>755.56</v>
      </c>
      <c r="K118" s="73">
        <f t="shared" si="12"/>
        <v>1014.3000000000002</v>
      </c>
      <c r="L118" s="76">
        <v>492.02</v>
      </c>
      <c r="M118" s="80"/>
      <c r="N118" s="80"/>
      <c r="O118" s="73">
        <f t="shared" si="13"/>
        <v>492.02</v>
      </c>
    </row>
    <row r="119" spans="1:15" ht="12.75" customHeight="1">
      <c r="A119" s="86" t="s">
        <v>61</v>
      </c>
      <c r="B119" s="76">
        <v>462.48</v>
      </c>
      <c r="C119" s="80"/>
      <c r="D119" s="80">
        <v>66.95</v>
      </c>
      <c r="E119" s="73">
        <f t="shared" si="11"/>
        <v>395.53000000000003</v>
      </c>
      <c r="F119" s="76">
        <v>286.99</v>
      </c>
      <c r="G119" s="80"/>
      <c r="H119" s="80"/>
      <c r="I119" s="80"/>
      <c r="J119" s="80">
        <v>23.5</v>
      </c>
      <c r="K119" s="73">
        <f t="shared" si="12"/>
        <v>263.49</v>
      </c>
      <c r="L119" s="76"/>
      <c r="M119" s="80"/>
      <c r="N119" s="80"/>
      <c r="O119" s="73">
        <f t="shared" si="13"/>
        <v>0</v>
      </c>
    </row>
    <row r="120" spans="1:15" ht="12.75" customHeight="1">
      <c r="A120" s="86" t="s">
        <v>103</v>
      </c>
      <c r="B120" s="76">
        <v>410.67</v>
      </c>
      <c r="C120" s="80">
        <v>148</v>
      </c>
      <c r="D120" s="80">
        <v>98.77</v>
      </c>
      <c r="E120" s="73">
        <f t="shared" si="11"/>
        <v>459.9000000000001</v>
      </c>
      <c r="F120" s="76">
        <v>12.44</v>
      </c>
      <c r="G120" s="80">
        <v>173.95</v>
      </c>
      <c r="H120" s="80"/>
      <c r="I120" s="80"/>
      <c r="J120" s="80">
        <v>143.3</v>
      </c>
      <c r="K120" s="73">
        <f t="shared" si="12"/>
        <v>43.089999999999975</v>
      </c>
      <c r="L120" s="76">
        <v>43.47</v>
      </c>
      <c r="M120" s="80">
        <v>16.45</v>
      </c>
      <c r="N120" s="80">
        <v>45</v>
      </c>
      <c r="O120" s="73">
        <f t="shared" si="13"/>
        <v>14.920000000000002</v>
      </c>
    </row>
    <row r="121" spans="1:15" ht="12.75" customHeight="1">
      <c r="A121" s="86" t="s">
        <v>147</v>
      </c>
      <c r="B121" s="76">
        <v>19.73</v>
      </c>
      <c r="C121" s="80">
        <v>115.04</v>
      </c>
      <c r="D121" s="80">
        <v>84.69</v>
      </c>
      <c r="E121" s="73">
        <f t="shared" si="11"/>
        <v>50.08000000000001</v>
      </c>
      <c r="F121" s="76">
        <v>330</v>
      </c>
      <c r="G121" s="80">
        <v>502.06</v>
      </c>
      <c r="H121" s="80">
        <v>3343.25</v>
      </c>
      <c r="I121" s="80"/>
      <c r="J121" s="80">
        <v>3845.31</v>
      </c>
      <c r="K121" s="73">
        <f t="shared" si="12"/>
        <v>329.99999999999955</v>
      </c>
      <c r="L121" s="76">
        <v>0.2</v>
      </c>
      <c r="M121" s="80"/>
      <c r="N121" s="80"/>
      <c r="O121" s="73">
        <f t="shared" si="13"/>
        <v>0.2</v>
      </c>
    </row>
    <row r="122" spans="1:15" ht="12.75" customHeight="1">
      <c r="A122" s="86" t="s">
        <v>62</v>
      </c>
      <c r="B122" s="76">
        <v>92.27</v>
      </c>
      <c r="C122" s="80">
        <v>85.96</v>
      </c>
      <c r="D122" s="80">
        <v>94.79</v>
      </c>
      <c r="E122" s="73">
        <f t="shared" si="11"/>
        <v>83.43999999999998</v>
      </c>
      <c r="F122" s="76">
        <v>402.04</v>
      </c>
      <c r="G122" s="80">
        <v>436.03</v>
      </c>
      <c r="H122" s="80"/>
      <c r="I122" s="80"/>
      <c r="J122" s="80">
        <v>663.94</v>
      </c>
      <c r="K122" s="73">
        <f t="shared" si="12"/>
        <v>174.12999999999988</v>
      </c>
      <c r="L122" s="76"/>
      <c r="M122" s="80">
        <v>5</v>
      </c>
      <c r="N122" s="80">
        <v>5</v>
      </c>
      <c r="O122" s="73">
        <f t="shared" si="13"/>
        <v>0</v>
      </c>
    </row>
    <row r="123" spans="1:15" ht="12.75" customHeight="1">
      <c r="A123" s="86" t="s">
        <v>63</v>
      </c>
      <c r="B123" s="76">
        <v>680.23</v>
      </c>
      <c r="C123" s="80">
        <v>683.4</v>
      </c>
      <c r="D123" s="80">
        <v>725.72</v>
      </c>
      <c r="E123" s="73">
        <f t="shared" si="11"/>
        <v>637.9100000000001</v>
      </c>
      <c r="F123" s="76">
        <v>36.66</v>
      </c>
      <c r="G123" s="80">
        <v>60.96</v>
      </c>
      <c r="H123" s="80"/>
      <c r="I123" s="80"/>
      <c r="J123" s="80">
        <v>80</v>
      </c>
      <c r="K123" s="73">
        <f t="shared" si="12"/>
        <v>17.620000000000005</v>
      </c>
      <c r="L123" s="76"/>
      <c r="M123" s="80">
        <v>4</v>
      </c>
      <c r="N123" s="80"/>
      <c r="O123" s="73">
        <f t="shared" si="13"/>
        <v>4</v>
      </c>
    </row>
    <row r="124" spans="1:15" ht="12.75" customHeight="1">
      <c r="A124" s="86" t="s">
        <v>148</v>
      </c>
      <c r="B124" s="76">
        <v>10</v>
      </c>
      <c r="C124" s="82">
        <v>333</v>
      </c>
      <c r="D124" s="82"/>
      <c r="E124" s="73">
        <f t="shared" si="11"/>
        <v>343</v>
      </c>
      <c r="F124" s="76">
        <v>13</v>
      </c>
      <c r="G124" s="80">
        <v>474</v>
      </c>
      <c r="H124" s="80"/>
      <c r="I124" s="80"/>
      <c r="J124" s="80">
        <v>434</v>
      </c>
      <c r="K124" s="73">
        <f t="shared" si="12"/>
        <v>53</v>
      </c>
      <c r="L124" s="76">
        <v>8</v>
      </c>
      <c r="M124" s="80">
        <v>1</v>
      </c>
      <c r="N124" s="80"/>
      <c r="O124" s="73">
        <f t="shared" si="13"/>
        <v>9</v>
      </c>
    </row>
    <row r="125" spans="1:15" ht="12.75" customHeight="1">
      <c r="A125" s="86" t="s">
        <v>104</v>
      </c>
      <c r="B125" s="76">
        <v>385.99</v>
      </c>
      <c r="C125" s="80">
        <v>192.73</v>
      </c>
      <c r="D125" s="80">
        <v>410.18</v>
      </c>
      <c r="E125" s="73">
        <f t="shared" si="11"/>
        <v>168.54000000000002</v>
      </c>
      <c r="F125" s="76">
        <v>1025.48</v>
      </c>
      <c r="G125" s="80">
        <v>3687.8</v>
      </c>
      <c r="H125" s="80"/>
      <c r="I125" s="80"/>
      <c r="J125" s="80">
        <v>3939.83</v>
      </c>
      <c r="K125" s="73">
        <f t="shared" si="12"/>
        <v>773.4500000000007</v>
      </c>
      <c r="L125" s="76">
        <v>52</v>
      </c>
      <c r="M125" s="80">
        <v>81.9</v>
      </c>
      <c r="N125" s="80">
        <v>81.97</v>
      </c>
      <c r="O125" s="73">
        <f t="shared" si="13"/>
        <v>51.93000000000001</v>
      </c>
    </row>
    <row r="126" spans="1:15" ht="12.75" customHeight="1">
      <c r="A126" s="86" t="s">
        <v>64</v>
      </c>
      <c r="B126" s="76">
        <v>183.69</v>
      </c>
      <c r="C126" s="80">
        <v>40</v>
      </c>
      <c r="D126" s="80">
        <v>3.86</v>
      </c>
      <c r="E126" s="73">
        <f aca="true" t="shared" si="14" ref="E126:E152">B126+C126-D126</f>
        <v>219.82999999999998</v>
      </c>
      <c r="F126" s="76">
        <v>612.55</v>
      </c>
      <c r="G126" s="80">
        <v>859.9</v>
      </c>
      <c r="H126" s="80">
        <v>249.17</v>
      </c>
      <c r="I126" s="80">
        <v>0</v>
      </c>
      <c r="J126" s="80">
        <v>961.73</v>
      </c>
      <c r="K126" s="73">
        <f aca="true" t="shared" si="15" ref="K126:K152">SUM(F126+G126+H126+I126-J126)</f>
        <v>759.8899999999999</v>
      </c>
      <c r="L126" s="76">
        <v>276.64</v>
      </c>
      <c r="M126" s="80">
        <v>5.93</v>
      </c>
      <c r="N126" s="80"/>
      <c r="O126" s="73">
        <f aca="true" t="shared" si="16" ref="O126:O153">SUM(L126+M126-N126)</f>
        <v>282.57</v>
      </c>
    </row>
    <row r="127" spans="1:15" ht="12.75" customHeight="1">
      <c r="A127" s="86" t="s">
        <v>149</v>
      </c>
      <c r="B127" s="76"/>
      <c r="C127" s="80"/>
      <c r="D127" s="80"/>
      <c r="E127" s="73">
        <f t="shared" si="14"/>
        <v>0</v>
      </c>
      <c r="F127" s="76">
        <v>29.69</v>
      </c>
      <c r="G127" s="80">
        <v>30.9</v>
      </c>
      <c r="H127" s="80"/>
      <c r="I127" s="80"/>
      <c r="J127" s="80">
        <v>19</v>
      </c>
      <c r="K127" s="73">
        <f t="shared" si="15"/>
        <v>41.59</v>
      </c>
      <c r="L127" s="76"/>
      <c r="M127" s="80"/>
      <c r="N127" s="80"/>
      <c r="O127" s="73">
        <f t="shared" si="16"/>
        <v>0</v>
      </c>
    </row>
    <row r="128" spans="1:15" ht="12.75" customHeight="1">
      <c r="A128" s="86" t="s">
        <v>150</v>
      </c>
      <c r="B128" s="76">
        <v>161.12</v>
      </c>
      <c r="C128" s="80">
        <v>201.45</v>
      </c>
      <c r="D128" s="80">
        <v>136.68</v>
      </c>
      <c r="E128" s="73">
        <f t="shared" si="14"/>
        <v>225.89</v>
      </c>
      <c r="F128" s="76">
        <v>58.76</v>
      </c>
      <c r="G128" s="82">
        <v>74.14</v>
      </c>
      <c r="H128" s="80"/>
      <c r="I128" s="80"/>
      <c r="J128" s="82">
        <v>44</v>
      </c>
      <c r="K128" s="73">
        <f t="shared" si="15"/>
        <v>88.9</v>
      </c>
      <c r="L128" s="76">
        <v>79.5</v>
      </c>
      <c r="M128" s="80">
        <v>26</v>
      </c>
      <c r="N128" s="80">
        <v>40</v>
      </c>
      <c r="O128" s="73">
        <f t="shared" si="16"/>
        <v>65.5</v>
      </c>
    </row>
    <row r="129" spans="1:15" ht="12.75" customHeight="1">
      <c r="A129" s="86" t="s">
        <v>65</v>
      </c>
      <c r="B129" s="76"/>
      <c r="C129" s="80"/>
      <c r="D129" s="80"/>
      <c r="E129" s="73">
        <f t="shared" si="14"/>
        <v>0</v>
      </c>
      <c r="F129" s="76">
        <v>54.53</v>
      </c>
      <c r="G129" s="80">
        <v>33.49</v>
      </c>
      <c r="H129" s="80">
        <v>349.2</v>
      </c>
      <c r="I129" s="80"/>
      <c r="J129" s="80">
        <v>393.55</v>
      </c>
      <c r="K129" s="73">
        <f t="shared" si="15"/>
        <v>43.670000000000016</v>
      </c>
      <c r="L129" s="76">
        <v>2</v>
      </c>
      <c r="M129" s="80"/>
      <c r="N129" s="80">
        <v>1</v>
      </c>
      <c r="O129" s="73">
        <f t="shared" si="16"/>
        <v>1</v>
      </c>
    </row>
    <row r="130" spans="1:15" ht="12.75" customHeight="1">
      <c r="A130" s="86" t="s">
        <v>105</v>
      </c>
      <c r="B130" s="76">
        <v>599.89</v>
      </c>
      <c r="C130" s="80">
        <v>230.2</v>
      </c>
      <c r="D130" s="80">
        <v>600.89</v>
      </c>
      <c r="E130" s="73">
        <f t="shared" si="14"/>
        <v>229.19999999999993</v>
      </c>
      <c r="F130" s="76">
        <v>143.53</v>
      </c>
      <c r="G130" s="80">
        <v>114.4</v>
      </c>
      <c r="H130" s="80"/>
      <c r="I130" s="80"/>
      <c r="J130" s="80">
        <v>68.6</v>
      </c>
      <c r="K130" s="73">
        <f t="shared" si="15"/>
        <v>189.33</v>
      </c>
      <c r="L130" s="76">
        <v>154.19</v>
      </c>
      <c r="M130" s="80"/>
      <c r="N130" s="80">
        <v>0.87</v>
      </c>
      <c r="O130" s="73">
        <f t="shared" si="16"/>
        <v>153.32</v>
      </c>
    </row>
    <row r="131" spans="1:15" ht="12.75" customHeight="1">
      <c r="A131" s="86" t="s">
        <v>66</v>
      </c>
      <c r="B131" s="76">
        <v>317.15</v>
      </c>
      <c r="C131" s="80">
        <v>785.77</v>
      </c>
      <c r="D131" s="80">
        <v>894.04</v>
      </c>
      <c r="E131" s="73">
        <f t="shared" si="14"/>
        <v>208.8800000000001</v>
      </c>
      <c r="F131" s="76">
        <v>428.8</v>
      </c>
      <c r="G131" s="80">
        <v>134.72</v>
      </c>
      <c r="H131" s="80">
        <v>204</v>
      </c>
      <c r="I131" s="80"/>
      <c r="J131" s="80">
        <v>230.2</v>
      </c>
      <c r="K131" s="73">
        <f t="shared" si="15"/>
        <v>537.3199999999999</v>
      </c>
      <c r="L131" s="76"/>
      <c r="M131" s="80"/>
      <c r="N131" s="80"/>
      <c r="O131" s="73">
        <f t="shared" si="16"/>
        <v>0</v>
      </c>
    </row>
    <row r="132" spans="1:15" ht="12.75" customHeight="1">
      <c r="A132" s="86" t="s">
        <v>67</v>
      </c>
      <c r="B132" s="76">
        <v>46.51</v>
      </c>
      <c r="C132" s="80">
        <v>21.53</v>
      </c>
      <c r="D132" s="80">
        <v>13.36</v>
      </c>
      <c r="E132" s="73">
        <f t="shared" si="14"/>
        <v>54.67999999999999</v>
      </c>
      <c r="F132" s="76">
        <v>184.4</v>
      </c>
      <c r="G132" s="80">
        <v>18.2</v>
      </c>
      <c r="H132" s="80"/>
      <c r="I132" s="80"/>
      <c r="J132" s="80">
        <v>135.54</v>
      </c>
      <c r="K132" s="73">
        <f t="shared" si="15"/>
        <v>67.06</v>
      </c>
      <c r="L132" s="76"/>
      <c r="M132" s="80"/>
      <c r="N132" s="80"/>
      <c r="O132" s="73">
        <f t="shared" si="16"/>
        <v>0</v>
      </c>
    </row>
    <row r="133" spans="1:15" ht="12.75" customHeight="1">
      <c r="A133" s="86" t="s">
        <v>68</v>
      </c>
      <c r="B133" s="76">
        <v>43.94</v>
      </c>
      <c r="C133" s="80">
        <v>298.57</v>
      </c>
      <c r="D133" s="80"/>
      <c r="E133" s="73">
        <f t="shared" si="14"/>
        <v>342.51</v>
      </c>
      <c r="F133" s="76">
        <v>355.91</v>
      </c>
      <c r="G133" s="80">
        <v>1001.27</v>
      </c>
      <c r="H133" s="80">
        <v>579.36</v>
      </c>
      <c r="I133" s="80"/>
      <c r="J133" s="80">
        <v>1260.21</v>
      </c>
      <c r="K133" s="73">
        <f t="shared" si="15"/>
        <v>676.3299999999999</v>
      </c>
      <c r="L133" s="76">
        <v>44.8</v>
      </c>
      <c r="M133" s="80"/>
      <c r="N133" s="80"/>
      <c r="O133" s="73">
        <f t="shared" si="16"/>
        <v>44.8</v>
      </c>
    </row>
    <row r="134" spans="1:15" ht="12.75" customHeight="1">
      <c r="A134" s="86" t="s">
        <v>69</v>
      </c>
      <c r="B134" s="76"/>
      <c r="C134" s="80"/>
      <c r="D134" s="80"/>
      <c r="E134" s="73">
        <f t="shared" si="14"/>
        <v>0</v>
      </c>
      <c r="F134" s="76">
        <v>106.4</v>
      </c>
      <c r="G134" s="80">
        <v>50.2</v>
      </c>
      <c r="H134" s="80"/>
      <c r="I134" s="80"/>
      <c r="J134" s="80">
        <v>30</v>
      </c>
      <c r="K134" s="73">
        <f t="shared" si="15"/>
        <v>126.60000000000002</v>
      </c>
      <c r="L134" s="76">
        <v>9.6</v>
      </c>
      <c r="M134" s="80"/>
      <c r="N134" s="80">
        <v>9.6</v>
      </c>
      <c r="O134" s="73">
        <f t="shared" si="16"/>
        <v>0</v>
      </c>
    </row>
    <row r="135" spans="1:15" ht="12.75" customHeight="1">
      <c r="A135" s="86" t="s">
        <v>70</v>
      </c>
      <c r="B135" s="76"/>
      <c r="C135" s="80"/>
      <c r="D135" s="80"/>
      <c r="E135" s="73">
        <f t="shared" si="14"/>
        <v>0</v>
      </c>
      <c r="F135" s="76">
        <v>628.22</v>
      </c>
      <c r="G135" s="80">
        <v>607.17</v>
      </c>
      <c r="H135" s="80"/>
      <c r="I135" s="80"/>
      <c r="J135" s="80">
        <v>642.74</v>
      </c>
      <c r="K135" s="73">
        <f t="shared" si="15"/>
        <v>592.6499999999999</v>
      </c>
      <c r="L135" s="76">
        <v>12.16</v>
      </c>
      <c r="M135" s="80"/>
      <c r="N135" s="80"/>
      <c r="O135" s="73">
        <f t="shared" si="16"/>
        <v>12.16</v>
      </c>
    </row>
    <row r="136" spans="1:15" ht="12.75" customHeight="1">
      <c r="A136" s="86" t="s">
        <v>71</v>
      </c>
      <c r="B136" s="76">
        <v>272.07</v>
      </c>
      <c r="C136" s="80">
        <v>624.74</v>
      </c>
      <c r="D136" s="80">
        <v>338.84</v>
      </c>
      <c r="E136" s="73">
        <f t="shared" si="14"/>
        <v>557.97</v>
      </c>
      <c r="F136" s="76">
        <v>56.15</v>
      </c>
      <c r="G136" s="80">
        <v>252.95</v>
      </c>
      <c r="H136" s="80">
        <v>78.02</v>
      </c>
      <c r="I136" s="80"/>
      <c r="J136" s="80">
        <v>211.27</v>
      </c>
      <c r="K136" s="73">
        <f t="shared" si="15"/>
        <v>175.84999999999994</v>
      </c>
      <c r="L136" s="76">
        <v>66.03</v>
      </c>
      <c r="M136" s="80"/>
      <c r="N136" s="80">
        <v>12.26</v>
      </c>
      <c r="O136" s="73">
        <f t="shared" si="16"/>
        <v>53.77</v>
      </c>
    </row>
    <row r="137" spans="1:15" ht="12.75" customHeight="1">
      <c r="A137" s="86" t="s">
        <v>72</v>
      </c>
      <c r="B137" s="76">
        <v>26.09</v>
      </c>
      <c r="C137" s="80">
        <v>0.02</v>
      </c>
      <c r="D137" s="80"/>
      <c r="E137" s="73">
        <f t="shared" si="14"/>
        <v>26.11</v>
      </c>
      <c r="F137" s="76">
        <v>174.8</v>
      </c>
      <c r="G137" s="80">
        <v>148.32</v>
      </c>
      <c r="H137" s="80"/>
      <c r="I137" s="80"/>
      <c r="J137" s="80">
        <v>107.2</v>
      </c>
      <c r="K137" s="73">
        <f t="shared" si="15"/>
        <v>215.92000000000002</v>
      </c>
      <c r="L137" s="76">
        <v>2.5</v>
      </c>
      <c r="M137" s="80"/>
      <c r="N137" s="80"/>
      <c r="O137" s="73">
        <f t="shared" si="16"/>
        <v>2.5</v>
      </c>
    </row>
    <row r="138" spans="1:15" ht="12.75" customHeight="1">
      <c r="A138" s="86" t="s">
        <v>151</v>
      </c>
      <c r="B138" s="76">
        <v>556.3</v>
      </c>
      <c r="C138" s="80">
        <v>75.57</v>
      </c>
      <c r="D138" s="80">
        <v>529.6</v>
      </c>
      <c r="E138" s="73">
        <f t="shared" si="14"/>
        <v>102.26999999999987</v>
      </c>
      <c r="F138" s="76">
        <v>91.47</v>
      </c>
      <c r="G138" s="80">
        <v>1168.67</v>
      </c>
      <c r="H138" s="80">
        <v>19178.91</v>
      </c>
      <c r="I138" s="80"/>
      <c r="J138" s="80">
        <v>6128.45</v>
      </c>
      <c r="K138" s="73">
        <f t="shared" si="15"/>
        <v>14310.599999999999</v>
      </c>
      <c r="L138" s="76">
        <v>84.27</v>
      </c>
      <c r="M138" s="80">
        <v>1</v>
      </c>
      <c r="N138" s="80"/>
      <c r="O138" s="73">
        <f t="shared" si="16"/>
        <v>85.27</v>
      </c>
    </row>
    <row r="139" spans="1:15" ht="12.75" customHeight="1">
      <c r="A139" s="86" t="s">
        <v>73</v>
      </c>
      <c r="B139" s="76">
        <v>810.32</v>
      </c>
      <c r="C139" s="80">
        <v>162.98</v>
      </c>
      <c r="D139" s="80">
        <v>405.78</v>
      </c>
      <c r="E139" s="73">
        <f t="shared" si="14"/>
        <v>567.5200000000001</v>
      </c>
      <c r="F139" s="93">
        <v>94.43</v>
      </c>
      <c r="G139" s="82">
        <v>1307.99</v>
      </c>
      <c r="H139" s="82">
        <v>2500</v>
      </c>
      <c r="I139" s="82"/>
      <c r="J139" s="82">
        <v>3711.83</v>
      </c>
      <c r="K139" s="73">
        <f t="shared" si="15"/>
        <v>190.59000000000015</v>
      </c>
      <c r="L139" s="76">
        <v>444.65</v>
      </c>
      <c r="M139" s="80">
        <v>70.71</v>
      </c>
      <c r="N139" s="80">
        <v>65.79</v>
      </c>
      <c r="O139" s="73">
        <f t="shared" si="16"/>
        <v>449.57</v>
      </c>
    </row>
    <row r="140" spans="1:15" ht="12.75" customHeight="1">
      <c r="A140" s="86" t="s">
        <v>89</v>
      </c>
      <c r="B140" s="76">
        <v>2</v>
      </c>
      <c r="C140" s="80">
        <v>95.12</v>
      </c>
      <c r="D140" s="80">
        <v>56.27</v>
      </c>
      <c r="E140" s="73">
        <f t="shared" si="14"/>
        <v>40.85</v>
      </c>
      <c r="F140" s="76">
        <v>72.22</v>
      </c>
      <c r="G140" s="80">
        <v>273.18</v>
      </c>
      <c r="H140" s="80">
        <v>12156.55</v>
      </c>
      <c r="I140" s="80"/>
      <c r="J140" s="80">
        <v>12393.07</v>
      </c>
      <c r="K140" s="73">
        <f t="shared" si="15"/>
        <v>108.8799999999992</v>
      </c>
      <c r="L140" s="76">
        <v>105.88</v>
      </c>
      <c r="M140" s="80">
        <v>1</v>
      </c>
      <c r="N140" s="80"/>
      <c r="O140" s="73">
        <f t="shared" si="16"/>
        <v>106.88</v>
      </c>
    </row>
    <row r="141" spans="1:15" ht="12.75" customHeight="1">
      <c r="A141" s="86" t="s">
        <v>74</v>
      </c>
      <c r="B141" s="76">
        <v>19.5</v>
      </c>
      <c r="C141" s="80">
        <v>80.27</v>
      </c>
      <c r="D141" s="80">
        <v>12.84</v>
      </c>
      <c r="E141" s="73">
        <f t="shared" si="14"/>
        <v>86.92999999999999</v>
      </c>
      <c r="F141" s="76">
        <v>94.89</v>
      </c>
      <c r="G141" s="80">
        <v>466.57</v>
      </c>
      <c r="H141" s="80">
        <v>1587.79</v>
      </c>
      <c r="I141" s="80"/>
      <c r="J141" s="80">
        <v>1565.43</v>
      </c>
      <c r="K141" s="73">
        <f t="shared" si="15"/>
        <v>583.8199999999999</v>
      </c>
      <c r="L141" s="76">
        <v>118.95</v>
      </c>
      <c r="M141" s="80">
        <v>1.05</v>
      </c>
      <c r="N141" s="80"/>
      <c r="O141" s="73">
        <f t="shared" si="16"/>
        <v>120</v>
      </c>
    </row>
    <row r="142" spans="1:15" ht="12.75" customHeight="1">
      <c r="A142" s="86" t="s">
        <v>123</v>
      </c>
      <c r="B142" s="76">
        <v>7.9</v>
      </c>
      <c r="C142" s="80">
        <v>92.82</v>
      </c>
      <c r="D142" s="80"/>
      <c r="E142" s="73">
        <f t="shared" si="14"/>
        <v>100.72</v>
      </c>
      <c r="F142" s="76">
        <v>10.69</v>
      </c>
      <c r="G142" s="80">
        <v>394.52</v>
      </c>
      <c r="H142" s="80"/>
      <c r="I142" s="80"/>
      <c r="J142" s="80">
        <v>236.4</v>
      </c>
      <c r="K142" s="73">
        <f t="shared" si="15"/>
        <v>168.80999999999997</v>
      </c>
      <c r="L142" s="76">
        <v>136.81</v>
      </c>
      <c r="M142" s="80">
        <v>10.32</v>
      </c>
      <c r="N142" s="80"/>
      <c r="O142" s="73">
        <f t="shared" si="16"/>
        <v>147.13</v>
      </c>
    </row>
    <row r="143" spans="1:15" ht="12.75" customHeight="1">
      <c r="A143" s="86" t="s">
        <v>106</v>
      </c>
      <c r="B143" s="79">
        <v>44.64</v>
      </c>
      <c r="C143" s="83">
        <v>44.8</v>
      </c>
      <c r="D143" s="83">
        <v>32.11</v>
      </c>
      <c r="E143" s="73">
        <f t="shared" si="14"/>
        <v>57.33</v>
      </c>
      <c r="F143" s="76">
        <v>25.76</v>
      </c>
      <c r="G143" s="80">
        <v>54.09</v>
      </c>
      <c r="H143" s="80"/>
      <c r="I143" s="80"/>
      <c r="J143" s="80">
        <v>32.6</v>
      </c>
      <c r="K143" s="73">
        <f t="shared" si="15"/>
        <v>47.25000000000001</v>
      </c>
      <c r="L143" s="76">
        <v>45.48</v>
      </c>
      <c r="M143" s="80"/>
      <c r="N143" s="80"/>
      <c r="O143" s="73">
        <f t="shared" si="16"/>
        <v>45.48</v>
      </c>
    </row>
    <row r="144" spans="1:15" ht="12.75" customHeight="1">
      <c r="A144" s="86" t="s">
        <v>107</v>
      </c>
      <c r="B144" s="76">
        <v>7.85</v>
      </c>
      <c r="C144" s="80"/>
      <c r="D144" s="80"/>
      <c r="E144" s="73">
        <f t="shared" si="14"/>
        <v>7.85</v>
      </c>
      <c r="F144" s="76"/>
      <c r="G144" s="80"/>
      <c r="H144" s="80"/>
      <c r="I144" s="80"/>
      <c r="J144" s="80"/>
      <c r="K144" s="73">
        <f t="shared" si="15"/>
        <v>0</v>
      </c>
      <c r="L144" s="76"/>
      <c r="M144" s="80"/>
      <c r="N144" s="80"/>
      <c r="O144" s="73">
        <f t="shared" si="16"/>
        <v>0</v>
      </c>
    </row>
    <row r="145" spans="1:15" ht="12.75" customHeight="1">
      <c r="A145" s="86" t="s">
        <v>152</v>
      </c>
      <c r="B145" s="76">
        <v>642.37</v>
      </c>
      <c r="C145" s="80"/>
      <c r="D145" s="80">
        <v>163.53</v>
      </c>
      <c r="E145" s="73">
        <f t="shared" si="14"/>
        <v>478.84000000000003</v>
      </c>
      <c r="F145" s="76"/>
      <c r="G145" s="80"/>
      <c r="H145" s="80"/>
      <c r="I145" s="80"/>
      <c r="J145" s="80"/>
      <c r="K145" s="73">
        <f t="shared" si="15"/>
        <v>0</v>
      </c>
      <c r="L145" s="76">
        <v>58.07</v>
      </c>
      <c r="M145" s="80"/>
      <c r="N145" s="80"/>
      <c r="O145" s="73">
        <f t="shared" si="16"/>
        <v>58.07</v>
      </c>
    </row>
    <row r="146" spans="1:15" ht="12.75" customHeight="1">
      <c r="A146" s="86" t="s">
        <v>153</v>
      </c>
      <c r="B146" s="79">
        <v>323.83</v>
      </c>
      <c r="C146" s="83"/>
      <c r="D146" s="83">
        <v>88.55</v>
      </c>
      <c r="E146" s="73">
        <f t="shared" si="14"/>
        <v>235.27999999999997</v>
      </c>
      <c r="F146" s="76">
        <v>18.06</v>
      </c>
      <c r="G146" s="80">
        <v>14.34</v>
      </c>
      <c r="H146" s="80"/>
      <c r="I146" s="80"/>
      <c r="J146" s="80">
        <v>9</v>
      </c>
      <c r="K146" s="73">
        <f t="shared" si="15"/>
        <v>23.4</v>
      </c>
      <c r="L146" s="79">
        <v>211.15</v>
      </c>
      <c r="M146" s="83"/>
      <c r="N146" s="83"/>
      <c r="O146" s="73">
        <f t="shared" si="16"/>
        <v>211.15</v>
      </c>
    </row>
    <row r="147" spans="1:15" ht="12.75" customHeight="1">
      <c r="A147" s="86" t="s">
        <v>75</v>
      </c>
      <c r="B147" s="79">
        <v>51.47</v>
      </c>
      <c r="C147" s="83">
        <v>379.44</v>
      </c>
      <c r="D147" s="83">
        <v>111.14</v>
      </c>
      <c r="E147" s="73">
        <f t="shared" si="14"/>
        <v>319.77</v>
      </c>
      <c r="F147" s="76">
        <v>71.71</v>
      </c>
      <c r="G147" s="80">
        <v>24</v>
      </c>
      <c r="H147" s="80"/>
      <c r="I147" s="80"/>
      <c r="J147" s="80">
        <v>14</v>
      </c>
      <c r="K147" s="73">
        <f t="shared" si="15"/>
        <v>81.71</v>
      </c>
      <c r="L147" s="79">
        <v>64.78</v>
      </c>
      <c r="M147" s="83">
        <v>16</v>
      </c>
      <c r="N147" s="83"/>
      <c r="O147" s="73">
        <f t="shared" si="16"/>
        <v>80.78</v>
      </c>
    </row>
    <row r="148" spans="1:15" ht="12.75" customHeight="1">
      <c r="A148" s="86" t="s">
        <v>108</v>
      </c>
      <c r="B148" s="79">
        <v>361</v>
      </c>
      <c r="C148" s="83">
        <v>369.66</v>
      </c>
      <c r="D148" s="83">
        <v>401.64</v>
      </c>
      <c r="E148" s="73">
        <f t="shared" si="14"/>
        <v>329.0200000000001</v>
      </c>
      <c r="F148" s="76"/>
      <c r="G148" s="80"/>
      <c r="H148" s="80"/>
      <c r="I148" s="80">
        <v>75.91</v>
      </c>
      <c r="J148" s="80">
        <v>75.91</v>
      </c>
      <c r="K148" s="73">
        <f t="shared" si="15"/>
        <v>0</v>
      </c>
      <c r="L148" s="79">
        <v>27.69</v>
      </c>
      <c r="M148" s="83"/>
      <c r="N148" s="83"/>
      <c r="O148" s="73">
        <f t="shared" si="16"/>
        <v>27.69</v>
      </c>
    </row>
    <row r="149" spans="1:15" ht="12.75" customHeight="1">
      <c r="A149" s="86" t="s">
        <v>154</v>
      </c>
      <c r="B149" s="76">
        <v>7.98</v>
      </c>
      <c r="C149" s="80">
        <v>89.95</v>
      </c>
      <c r="D149" s="80">
        <v>96.93</v>
      </c>
      <c r="E149" s="73">
        <f t="shared" si="14"/>
        <v>1</v>
      </c>
      <c r="F149" s="76"/>
      <c r="G149" s="80">
        <v>251.03</v>
      </c>
      <c r="H149" s="80"/>
      <c r="I149" s="80">
        <v>49.13</v>
      </c>
      <c r="J149" s="80">
        <v>162.17</v>
      </c>
      <c r="K149" s="73">
        <f t="shared" si="15"/>
        <v>137.99000000000004</v>
      </c>
      <c r="L149" s="76">
        <v>3.2</v>
      </c>
      <c r="M149" s="80"/>
      <c r="N149" s="80"/>
      <c r="O149" s="73">
        <f t="shared" si="16"/>
        <v>3.2</v>
      </c>
    </row>
    <row r="150" spans="1:15" ht="12.75" customHeight="1">
      <c r="A150" s="86" t="s">
        <v>109</v>
      </c>
      <c r="B150" s="76">
        <v>518.65</v>
      </c>
      <c r="C150" s="80">
        <v>407.8</v>
      </c>
      <c r="D150" s="80">
        <v>459.3</v>
      </c>
      <c r="E150" s="73">
        <f t="shared" si="14"/>
        <v>467.15000000000003</v>
      </c>
      <c r="F150" s="76">
        <v>360</v>
      </c>
      <c r="G150" s="80">
        <v>194.7</v>
      </c>
      <c r="H150" s="80"/>
      <c r="I150" s="80"/>
      <c r="J150" s="80">
        <v>147</v>
      </c>
      <c r="K150" s="73">
        <f t="shared" si="15"/>
        <v>407.70000000000005</v>
      </c>
      <c r="L150" s="76">
        <v>13</v>
      </c>
      <c r="M150" s="80"/>
      <c r="N150" s="80"/>
      <c r="O150" s="73">
        <f t="shared" si="16"/>
        <v>13</v>
      </c>
    </row>
    <row r="151" spans="1:15" ht="12.75" customHeight="1">
      <c r="A151" s="86" t="s">
        <v>110</v>
      </c>
      <c r="B151" s="76">
        <v>357</v>
      </c>
      <c r="C151" s="80">
        <v>136</v>
      </c>
      <c r="D151" s="80">
        <v>128</v>
      </c>
      <c r="E151" s="73">
        <f t="shared" si="14"/>
        <v>365</v>
      </c>
      <c r="F151" s="76">
        <v>213</v>
      </c>
      <c r="G151" s="80">
        <v>91</v>
      </c>
      <c r="H151" s="80"/>
      <c r="I151" s="80"/>
      <c r="J151" s="80">
        <v>55</v>
      </c>
      <c r="K151" s="73">
        <f t="shared" si="15"/>
        <v>249</v>
      </c>
      <c r="L151" s="76">
        <v>40</v>
      </c>
      <c r="M151" s="80">
        <v>8</v>
      </c>
      <c r="N151" s="80">
        <v>8</v>
      </c>
      <c r="O151" s="73">
        <f t="shared" si="16"/>
        <v>40</v>
      </c>
    </row>
    <row r="152" spans="1:15" ht="12.75" customHeight="1">
      <c r="A152" s="86" t="s">
        <v>155</v>
      </c>
      <c r="B152" s="76">
        <v>12</v>
      </c>
      <c r="C152" s="80">
        <v>31</v>
      </c>
      <c r="D152" s="80">
        <v>25</v>
      </c>
      <c r="E152" s="73">
        <f t="shared" si="14"/>
        <v>18</v>
      </c>
      <c r="F152" s="76">
        <v>568</v>
      </c>
      <c r="G152" s="80">
        <v>79</v>
      </c>
      <c r="H152" s="80">
        <v>3149</v>
      </c>
      <c r="I152" s="80"/>
      <c r="J152" s="80">
        <v>3711</v>
      </c>
      <c r="K152" s="73">
        <f t="shared" si="15"/>
        <v>85</v>
      </c>
      <c r="L152" s="76">
        <v>9</v>
      </c>
      <c r="M152" s="80"/>
      <c r="N152" s="80">
        <v>9</v>
      </c>
      <c r="O152" s="73">
        <f t="shared" si="16"/>
        <v>0</v>
      </c>
    </row>
    <row r="153" spans="1:15" ht="12.75" customHeight="1">
      <c r="A153" s="86" t="s">
        <v>132</v>
      </c>
      <c r="B153" s="76">
        <v>4282.63</v>
      </c>
      <c r="C153" s="80">
        <v>370.09</v>
      </c>
      <c r="D153" s="80">
        <v>1228.39</v>
      </c>
      <c r="E153" s="73">
        <f>B153+C153-D153</f>
        <v>3424.33</v>
      </c>
      <c r="F153" s="76">
        <v>6436.14</v>
      </c>
      <c r="G153" s="80">
        <v>3843.74</v>
      </c>
      <c r="H153" s="80"/>
      <c r="I153" s="80">
        <v>1388.1</v>
      </c>
      <c r="J153" s="80">
        <v>5399.52</v>
      </c>
      <c r="K153" s="73">
        <f>SUM(F153+G153+H153+I153-J153)</f>
        <v>6268.460000000001</v>
      </c>
      <c r="L153" s="76">
        <v>1.5</v>
      </c>
      <c r="M153" s="80">
        <v>250</v>
      </c>
      <c r="N153" s="80">
        <v>93.5</v>
      </c>
      <c r="O153" s="73">
        <f t="shared" si="16"/>
        <v>158</v>
      </c>
    </row>
    <row r="154" spans="1:15" ht="12.75" customHeight="1" thickBot="1">
      <c r="A154" s="64" t="s">
        <v>15</v>
      </c>
      <c r="B154" s="65">
        <f aca="true" t="shared" si="17" ref="B154:O154">SUM(B61:B153)</f>
        <v>29227.04599999999</v>
      </c>
      <c r="C154" s="66">
        <f t="shared" si="17"/>
        <v>17172.309</v>
      </c>
      <c r="D154" s="67">
        <f t="shared" si="17"/>
        <v>18767.726000000006</v>
      </c>
      <c r="E154" s="68">
        <f t="shared" si="17"/>
        <v>27631.629000000008</v>
      </c>
      <c r="F154" s="65">
        <f t="shared" si="17"/>
        <v>38318.049999999996</v>
      </c>
      <c r="G154" s="66">
        <f t="shared" si="17"/>
        <v>46592.136999999966</v>
      </c>
      <c r="H154" s="66">
        <f t="shared" si="17"/>
        <v>124816.87600000002</v>
      </c>
      <c r="I154" s="66">
        <f t="shared" si="17"/>
        <v>6691.405999999999</v>
      </c>
      <c r="J154" s="67">
        <f t="shared" si="17"/>
        <v>162406.006</v>
      </c>
      <c r="K154" s="68">
        <f t="shared" si="17"/>
        <v>54012.46299999999</v>
      </c>
      <c r="L154" s="65">
        <f t="shared" si="17"/>
        <v>11386.730000000001</v>
      </c>
      <c r="M154" s="66">
        <f t="shared" si="17"/>
        <v>2032.38</v>
      </c>
      <c r="N154" s="66">
        <f t="shared" si="17"/>
        <v>1802.1649999999997</v>
      </c>
      <c r="O154" s="69">
        <f t="shared" si="17"/>
        <v>11616.945000000002</v>
      </c>
    </row>
    <row r="155" spans="2:15" ht="12.75"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</row>
    <row r="156" spans="2:15" ht="12.75"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</row>
    <row r="157" spans="2:15" ht="12.75"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2:15" ht="12.75"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</row>
    <row r="159" spans="2:15" ht="12.75"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2:15" ht="12.75"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</row>
    <row r="161" spans="2:15" ht="12.75"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</row>
    <row r="162" spans="2:15" ht="12.75"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</row>
    <row r="163" spans="2:15" ht="12.75"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</row>
    <row r="164" spans="2:15" ht="12.75"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</row>
    <row r="165" spans="2:15" ht="12.75"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</row>
    <row r="166" spans="2:15" ht="12.75"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</row>
    <row r="167" spans="2:15" ht="12.75"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</row>
    <row r="168" spans="2:15" ht="12.75"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</row>
    <row r="169" spans="2:15" ht="12.75"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</row>
    <row r="170" spans="2:15" ht="12.75"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</row>
    <row r="171" spans="2:15" ht="12.75"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</row>
    <row r="172" spans="2:15" ht="12.75"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</row>
    <row r="173" spans="2:15" ht="12.75"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</row>
    <row r="174" spans="2:15" ht="12.75"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</row>
    <row r="175" spans="2:15" ht="12.75"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</row>
    <row r="176" spans="2:15" ht="12.75"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</row>
  </sheetData>
  <sheetProtection/>
  <mergeCells count="19">
    <mergeCell ref="M7:M8"/>
    <mergeCell ref="N7:N8"/>
    <mergeCell ref="O7:O8"/>
    <mergeCell ref="A6:A8"/>
    <mergeCell ref="B6:E6"/>
    <mergeCell ref="B7:B8"/>
    <mergeCell ref="C7:C8"/>
    <mergeCell ref="D7:D8"/>
    <mergeCell ref="E7:E8"/>
    <mergeCell ref="N1:O1"/>
    <mergeCell ref="A3:O3"/>
    <mergeCell ref="A4:O4"/>
    <mergeCell ref="J7:J8"/>
    <mergeCell ref="F6:K6"/>
    <mergeCell ref="F7:F8"/>
    <mergeCell ref="G7:I7"/>
    <mergeCell ref="L6:O6"/>
    <mergeCell ref="K7:K8"/>
    <mergeCell ref="L7:L8"/>
  </mergeCells>
  <printOptions horizontalCentered="1"/>
  <pageMargins left="0.11811023622047245" right="0" top="0.9055118110236221" bottom="0.5905511811023623" header="0.7086614173228347" footer="0.3937007874015748"/>
  <pageSetup horizontalDpi="600" verticalDpi="600" orientation="landscape" paperSize="9" scale="90" r:id="rId1"/>
  <headerFooter alignWithMargins="0">
    <oddFooter>&amp;CStránka &amp;P&amp;RTab. 07 PO tvorba a použ.fondů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2012-05-10T11:41:42Z</cp:lastPrinted>
  <dcterms:created xsi:type="dcterms:W3CDTF">1997-01-24T11:07:25Z</dcterms:created>
  <dcterms:modified xsi:type="dcterms:W3CDTF">2012-05-10T11:41:57Z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616245147</vt:i4>
  </property>
  <property fmtid="{D5CDD505-2E9C-101B-9397-08002B2CF9AE}" pid="3" name="_EmailSubject">
    <vt:lpwstr>Tab. 5, 6 a 7</vt:lpwstr>
  </property>
  <property fmtid="{D5CDD505-2E9C-101B-9397-08002B2CF9AE}" pid="4" name="_AuthorEmail">
    <vt:lpwstr>mbrandejsova@kr-kralovehradecky.cz</vt:lpwstr>
  </property>
  <property fmtid="{D5CDD505-2E9C-101B-9397-08002B2CF9AE}" pid="5" name="_AuthorEmailDisplayName">
    <vt:lpwstr>Brandejsová Miluše VO</vt:lpwstr>
  </property>
  <property fmtid="{D5CDD505-2E9C-101B-9397-08002B2CF9AE}" pid="6" name="_PreviousAdHocReviewCycleID">
    <vt:i4>-706280793</vt:i4>
  </property>
  <property fmtid="{D5CDD505-2E9C-101B-9397-08002B2CF9AE}" pid="7" name="_ReviewingToolsShownOnce">
    <vt:lpwstr/>
  </property>
</Properties>
</file>