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955" activeTab="0"/>
  </bookViews>
  <sheets>
    <sheet name="rekapitulace pro r. 2016" sheetId="1" r:id="rId1"/>
    <sheet name="List2" sheetId="2" r:id="rId2"/>
    <sheet name="List3" sheetId="3" r:id="rId3"/>
  </sheets>
  <definedNames>
    <definedName name="_xlnm._FilterDatabase" localSheetId="0" hidden="1">'rekapitulace pro r. 2016'!$C$4:$AZ$183</definedName>
    <definedName name="_xlfn.AGGREGATE" hidden="1">#NAME?</definedName>
    <definedName name="_xlnm.Print_Titles" localSheetId="0">'rekapitulace pro r. 2016'!$A:$B,'rekapitulace pro r. 2016'!$1:$4</definedName>
    <definedName name="Z_01D60DC3_83D1_477F_8CB2_FBED2B4E102A_.wvu.FilterData" localSheetId="0" hidden="1">'rekapitulace pro r. 2016'!$A$2:$AZ$180</definedName>
    <definedName name="Z_0263CF08_90AC_4AC9_862E_CEFB145CFCA9_.wvu.FilterData" localSheetId="0" hidden="1">'rekapitulace pro r. 2016'!$A$2:$AZ$180</definedName>
    <definedName name="Z_02D89CA2_16DE_400D_A339_4442AE86F9A6_.wvu.FilterData" localSheetId="0" hidden="1">'rekapitulace pro r. 2016'!$C$4:$AZ$180</definedName>
    <definedName name="Z_04917EA0_AEB4_44DB_A74D_B68FB737E1D8_.wvu.Cols" localSheetId="0" hidden="1">'rekapitulace pro r. 2016'!#REF!,'rekapitulace pro r. 2016'!#REF!</definedName>
    <definedName name="Z_04917EA0_AEB4_44DB_A74D_B68FB737E1D8_.wvu.FilterData" localSheetId="0" hidden="1">'rekapitulace pro r. 2016'!$C$4:$AZ$183</definedName>
    <definedName name="Z_04917EA0_AEB4_44DB_A74D_B68FB737E1D8_.wvu.PrintTitles" localSheetId="0" hidden="1">'rekapitulace pro r. 2016'!$A:$B,'rekapitulace pro r. 2016'!$1:$4</definedName>
    <definedName name="Z_05F0BC68_3DDE_463D_914F_583D7DB602BE_.wvu.FilterData" localSheetId="0" hidden="1">'rekapitulace pro r. 2016'!$C$4:$AZ$183</definedName>
    <definedName name="Z_06B402C9_9105_422B_8D6D_D165EFDEE295_.wvu.FilterData" localSheetId="0" hidden="1">'rekapitulace pro r. 2016'!$D$4:$AZ$71</definedName>
    <definedName name="Z_08186933_C902_40BE_9871_86E57F793319_.wvu.FilterData" localSheetId="0" hidden="1">'rekapitulace pro r. 2016'!#REF!</definedName>
    <definedName name="Z_091C2710_9D43_4CC0_8951_292E4C63D963_.wvu.FilterData" localSheetId="0" hidden="1">'rekapitulace pro r. 2016'!$D$4:$AZ$71</definedName>
    <definedName name="Z_09627F9B_D160_4647_83E7_E5CD157CA38B_.wvu.FilterData" localSheetId="0" hidden="1">'rekapitulace pro r. 2016'!$D$4:$AZ$71</definedName>
    <definedName name="Z_09C7A04F_FAAE_4835_95EE_C7A01AAED2F0_.wvu.FilterData" localSheetId="0" hidden="1">'rekapitulace pro r. 2016'!$C$4:$AZ$183</definedName>
    <definedName name="Z_0AA30656_BB9F_46DC_90BB_5FC8BFD0B584_.wvu.FilterData" localSheetId="0" hidden="1">'rekapitulace pro r. 2016'!$C$4:$AZ$180</definedName>
    <definedName name="Z_0B9E6F6A_CF05_45C0_BAA6_742E3096FAD4_.wvu.FilterData" localSheetId="0" hidden="1">'rekapitulace pro r. 2016'!$AE$4:$AH$63</definedName>
    <definedName name="Z_0BE8C9EF_4672_4BFC_8A60_BB125278CD76_.wvu.FilterData" localSheetId="0" hidden="1">'rekapitulace pro r. 2016'!$C$4:$AZ$183</definedName>
    <definedName name="Z_0C39F45F_FB79_43F0_8331_5336564F8B52_.wvu.FilterData" localSheetId="0" hidden="1">'rekapitulace pro r. 2016'!#REF!</definedName>
    <definedName name="Z_0CA61946_4E50_482E_B336_4B9185F38B56_.wvu.FilterData" localSheetId="0" hidden="1">'rekapitulace pro r. 2016'!$D$4:$AZ$71</definedName>
    <definedName name="Z_0CA88B16_49A7_424B_A86A_3C155BF07810_.wvu.FilterData" localSheetId="0" hidden="1">'rekapitulace pro r. 2016'!$C$4:$AZ$183</definedName>
    <definedName name="Z_0EBB2CCB_74B5_45B9_811C_B5C0652408F9_.wvu.FilterData" localSheetId="0" hidden="1">'rekapitulace pro r. 2016'!$AY$4:$AZ$180</definedName>
    <definedName name="Z_0FCB1660_5CDA_4FFE_87C1_3B6F25887A6E_.wvu.FilterData" localSheetId="0" hidden="1">'rekapitulace pro r. 2016'!$C$4:$AZ$180</definedName>
    <definedName name="Z_10657BC4_AD41_4556_A26B_79FA5813EA2F_.wvu.FilterData" localSheetId="0" hidden="1">'rekapitulace pro r. 2016'!$AE$4:$AH$63</definedName>
    <definedName name="Z_10DCC889_C5C3_4EAB_83AD_A0BC77F88640_.wvu.FilterData" localSheetId="0" hidden="1">'rekapitulace pro r. 2016'!$C$4:$AY$178</definedName>
    <definedName name="Z_119758CD_D67A_41EF_A869_9FB76D91FA88_.wvu.FilterData" localSheetId="0" hidden="1">'rekapitulace pro r. 2016'!$AY$4:$AZ$180</definedName>
    <definedName name="Z_11EAC397_7379_46D4_A737_65045D849342_.wvu.FilterData" localSheetId="0" hidden="1">'rekapitulace pro r. 2016'!$D$4:$AZ$71</definedName>
    <definedName name="Z_12E030AF_7416_4686_AC84_77C1E201C064_.wvu.FilterData" localSheetId="0" hidden="1">'rekapitulace pro r. 2016'!$AY$4:$AZ$180</definedName>
    <definedName name="Z_1405EBAA_26F5_4C92_8380_D0BC68577227_.wvu.FilterData" localSheetId="0" hidden="1">'rekapitulace pro r. 2016'!$B$4:$F$180</definedName>
    <definedName name="Z_14D20862_3FF1_4450_8BDD_F6EC46AB4B12_.wvu.FilterData" localSheetId="0" hidden="1">'rekapitulace pro r. 2016'!$AY$4:$AZ$180</definedName>
    <definedName name="Z_14D8FF62_525E_4978_98CD_831EA9719D24_.wvu.FilterData" localSheetId="0" hidden="1">'rekapitulace pro r. 2016'!$AE$4:$AH$63</definedName>
    <definedName name="Z_165AEAEA_F0B9_4133_98D7_26465254569C_.wvu.FilterData" localSheetId="0" hidden="1">'rekapitulace pro r. 2016'!$AE$4:$AH$63</definedName>
    <definedName name="Z_16DB2E8F_7946_413F_BECA_E1FF4EE2399D_.wvu.FilterData" localSheetId="0" hidden="1">'rekapitulace pro r. 2016'!$AY$4:$AZ$180</definedName>
    <definedName name="Z_16EF8801_6C34_4C26_A153_AFA26942E4AA_.wvu.FilterData" localSheetId="0" hidden="1">'rekapitulace pro r. 2016'!$C$4:$AZ$183</definedName>
    <definedName name="Z_1793761A_18B2_44E1_B2DA_A8A7F961ED91_.wvu.FilterData" localSheetId="0" hidden="1">'rekapitulace pro r. 2016'!$C$4:$AZ$183</definedName>
    <definedName name="Z_187CC08D_4608_4D8A_85FE_4E52F75BF75F_.wvu.FilterData" localSheetId="0" hidden="1">'rekapitulace pro r. 2016'!$AE$4:$AH$63</definedName>
    <definedName name="Z_195FBC4F_F93F_43D4_AEBE_0EE906C5F4FB_.wvu.FilterData" localSheetId="0" hidden="1">'rekapitulace pro r. 2016'!$AY$4:$AZ$180</definedName>
    <definedName name="Z_1B908FCB_5FF9_441A_A4D4_36852E0539B3_.wvu.FilterData" localSheetId="0" hidden="1">'rekapitulace pro r. 2016'!$D$4:$AZ$71</definedName>
    <definedName name="Z_1C0533D5_1602_4D91_8ACD_D5A94ACF40DD_.wvu.FilterData" localSheetId="0" hidden="1">'rekapitulace pro r. 2016'!$AY$4:$AZ$180</definedName>
    <definedName name="Z_1C777DBE_537F_4819_8CD4_166C0CE9A684_.wvu.FilterData" localSheetId="0" hidden="1">'rekapitulace pro r. 2016'!$C$4:$AZ$183</definedName>
    <definedName name="Z_1D888E37_2224_47B8_BBCA_8AE3DB477E24_.wvu.FilterData" localSheetId="0" hidden="1">'rekapitulace pro r. 2016'!$AR$4:$AZ$71</definedName>
    <definedName name="Z_1E4E2307_1ABD_4DB5_904D_A1B06917412B_.wvu.FilterData" localSheetId="0" hidden="1">'rekapitulace pro r. 2016'!$C$4:$AZ$183</definedName>
    <definedName name="Z_1E7F5A14_4CBC_49A0_984A_99766FE79B1D_.wvu.FilterData" localSheetId="0" hidden="1">'rekapitulace pro r. 2016'!$AE$4:$AH$63</definedName>
    <definedName name="Z_1F087C27_0B44_44A4_A0F7_68DD48B6BAAA_.wvu.FilterData" localSheetId="0" hidden="1">'rekapitulace pro r. 2016'!#REF!</definedName>
    <definedName name="Z_1FD040D7_D6BF_4FFC_81A3_9314CAD9C0FF_.wvu.FilterData" localSheetId="0" hidden="1">'rekapitulace pro r. 2016'!$AY$4:$AZ$180</definedName>
    <definedName name="Z_21FB03B5_FEC1_457E_9D5D_AEAF28571CD0_.wvu.Cols" localSheetId="0" hidden="1">'rekapitulace pro r. 2016'!$S:$S,'rekapitulace pro r. 2016'!#REF!</definedName>
    <definedName name="Z_21FB03B5_FEC1_457E_9D5D_AEAF28571CD0_.wvu.FilterData" localSheetId="0" hidden="1">'rekapitulace pro r. 2016'!$AY$4:$AZ$180</definedName>
    <definedName name="Z_21FB03B5_FEC1_457E_9D5D_AEAF28571CD0_.wvu.PrintTitles" localSheetId="0" hidden="1">'rekapitulace pro r. 2016'!$A:$C,'rekapitulace pro r. 2016'!$1:$4</definedName>
    <definedName name="Z_22789203_99C9_4695_A00F_8332CF9F77C6_.wvu.FilterData" localSheetId="0" hidden="1">'rekapitulace pro r. 2016'!$A$3:$AY$178</definedName>
    <definedName name="Z_2295268F_4678_43D2_86DE_92B0543531F9_.wvu.FilterData" localSheetId="0" hidden="1">'rekapitulace pro r. 2016'!$A$2:$AZ$180</definedName>
    <definedName name="Z_237177CB_A85E_4683_89C5_674D9AA39604_.wvu.FilterData" localSheetId="0" hidden="1">'rekapitulace pro r. 2016'!$C$4:$AZ$180</definedName>
    <definedName name="Z_23BBB89C_820B_482C_B532_49620385680A_.wvu.FilterData" localSheetId="0" hidden="1">'rekapitulace pro r. 2016'!$D$4:$AZ$71</definedName>
    <definedName name="Z_2400B340_2F1D_471E_9859_75AE6811B019_.wvu.FilterData" localSheetId="0" hidden="1">'rekapitulace pro r. 2016'!$A$3:$AY$178</definedName>
    <definedName name="Z_25122FFC_D519_4B1B_B89F_446962827DD2_.wvu.FilterData" localSheetId="0" hidden="1">'rekapitulace pro r. 2016'!$A$2:$AZ$180</definedName>
    <definedName name="Z_2611B2AB_C569_4736_A024_6DD9FBBB09D2_.wvu.FilterData" localSheetId="0" hidden="1">'rekapitulace pro r. 2016'!$A$2:$AZ$180</definedName>
    <definedName name="Z_27357159_C99A_44C2_BCBD_2D5E22A10370_.wvu.FilterData" localSheetId="0" hidden="1">'rekapitulace pro r. 2016'!#REF!</definedName>
    <definedName name="Z_2A18B762_C948_42AD_A122_934266EC8D05_.wvu.FilterData" localSheetId="0" hidden="1">'rekapitulace pro r. 2016'!$AY$4:$AZ$180</definedName>
    <definedName name="Z_2A3F304A_83F5_453D_87BE_A20404E3555C_.wvu.FilterData" localSheetId="0" hidden="1">'rekapitulace pro r. 2016'!$D$4:$AZ$71</definedName>
    <definedName name="Z_2A647F16_69EB_4013_BB63_5501D82DF4B0_.wvu.FilterData" localSheetId="0" hidden="1">'rekapitulace pro r. 2016'!$D$4:$AZ$71</definedName>
    <definedName name="Z_2AC9A2E3_C899_4A1D_ABF4_C801E0A5BD28_.wvu.FilterData" localSheetId="0" hidden="1">'rekapitulace pro r. 2016'!$AY$4:$AZ$180</definedName>
    <definedName name="Z_2B5C2893_4DA6_4FC6_ABBC_704DE65A7F43_.wvu.FilterData" localSheetId="0" hidden="1">'rekapitulace pro r. 2016'!$AE$4:$AH$63</definedName>
    <definedName name="Z_2CC8A769_162D_4B25_ACCA_C778E91165CC_.wvu.FilterData" localSheetId="0" hidden="1">'rekapitulace pro r. 2016'!$AE$4:$AH$63</definedName>
    <definedName name="Z_2E9692D7_5C04_4F05_A386_6A580B5760EF_.wvu.FilterData" localSheetId="0" hidden="1">'rekapitulace pro r. 2016'!$AE$4:$AH$63</definedName>
    <definedName name="Z_2F51B727_8D5C_44D8_9B75_3C83998B0975_.wvu.FilterData" localSheetId="0" hidden="1">'rekapitulace pro r. 2016'!$C$4:$AZ$183</definedName>
    <definedName name="Z_2FAEDC79_3615_4DAC_B17E_CCF77D96B390_.wvu.FilterData" localSheetId="0" hidden="1">'rekapitulace pro r. 2016'!$D$4:$AZ$71</definedName>
    <definedName name="Z_2FEAB33B_B029_41ED_85A4_66ECF7C1D33D_.wvu.FilterData" localSheetId="0" hidden="1">'rekapitulace pro r. 2016'!$A$2:$AZ$180</definedName>
    <definedName name="Z_3005AD01_50B0_466A_BB28_B67FCE5FEDDF_.wvu.FilterData" localSheetId="0" hidden="1">'rekapitulace pro r. 2016'!$D$4:$AZ$71</definedName>
    <definedName name="Z_30CA3C66_E84D_4898_B1CD_3A8491E536D3_.wvu.FilterData" localSheetId="0" hidden="1">'rekapitulace pro r. 2016'!$A$2:$AZ$180</definedName>
    <definedName name="Z_312F7E45_D68B_4977_8006_5517A7A59274_.wvu.FilterData" localSheetId="0" hidden="1">'rekapitulace pro r. 2016'!$D$4:$AZ$71</definedName>
    <definedName name="Z_3359BE2D_187C_4025_97F0_53A294BFA137_.wvu.FilterData" localSheetId="0" hidden="1">'rekapitulace pro r. 2016'!$AE$4:$AH$63</definedName>
    <definedName name="Z_3434B011_0B76_4DCF_B560_F288425F2D7F_.wvu.FilterData" localSheetId="0" hidden="1">'rekapitulace pro r. 2016'!$C$4:$AZ$180</definedName>
    <definedName name="Z_355B178D_F869_49BB_BEB4_7862498DEDA7_.wvu.FilterData" localSheetId="0" hidden="1">'rekapitulace pro r. 2016'!$AE$4:$AH$63</definedName>
    <definedName name="Z_35BF5C28_ACDA_472B_BED3_B6ECA9D1FA0D_.wvu.FilterData" localSheetId="0" hidden="1">'rekapitulace pro r. 2016'!$A$3:$AY$178</definedName>
    <definedName name="Z_35FC15D7_0F7A_40FE_BD58_EB245B566063_.wvu.FilterData" localSheetId="0" hidden="1">'rekapitulace pro r. 2016'!$AE$4:$AH$63</definedName>
    <definedName name="Z_36FC2D5A_3DC3_41C4_A155_F653962683D1_.wvu.FilterData" localSheetId="0" hidden="1">'rekapitulace pro r. 2016'!$AE$4:$AH$63</definedName>
    <definedName name="Z_3780907F_7894_438A_B65A_37E12F6B40C2_.wvu.FilterData" localSheetId="0" hidden="1">'rekapitulace pro r. 2016'!#REF!</definedName>
    <definedName name="Z_37ED6B61_F95E_4E9E_947E_B1C74B95896A_.wvu.FilterData" localSheetId="0" hidden="1">'rekapitulace pro r. 2016'!#REF!</definedName>
    <definedName name="Z_38F882F4_709A_4DD5_B8A3_8F997404F18B_.wvu.FilterData" localSheetId="0" hidden="1">'rekapitulace pro r. 2016'!$A$2:$AZ$180</definedName>
    <definedName name="Z_390C976B_AD36_40E2_934E_CEAFEBD16EA3_.wvu.FilterData" localSheetId="0" hidden="1">'rekapitulace pro r. 2016'!$B$4:$F$180</definedName>
    <definedName name="Z_39F7425F_FAA1_4D41_B860_A2B566309CBE_.wvu.FilterData" localSheetId="0" hidden="1">'rekapitulace pro r. 2016'!$C$4:$AZ$183</definedName>
    <definedName name="Z_3A69DCF3_C02E_424D_8CB3_518AE7C65A6A_.wvu.FilterData" localSheetId="0" hidden="1">'rekapitulace pro r. 2016'!$B$4:$F$180</definedName>
    <definedName name="Z_3D139D5F_E81C_49AC_B722_61A6B21833C7_.wvu.FilterData" localSheetId="0" hidden="1">'rekapitulace pro r. 2016'!$C$4:$AZ$183</definedName>
    <definedName name="Z_3D139D5F_E81C_49AC_B722_61A6B21833C7_.wvu.PrintTitles" localSheetId="0" hidden="1">'rekapitulace pro r. 2016'!$A:$B,'rekapitulace pro r. 2016'!$3:$3</definedName>
    <definedName name="Z_3E48A9B0_E73B_49EB_B9BD_417C9FFFFDB4_.wvu.FilterData" localSheetId="0" hidden="1">'rekapitulace pro r. 2016'!$AE$4:$AH$63</definedName>
    <definedName name="Z_3E49EB04_6A76_412D_84D9_29DFEB50478D_.wvu.FilterData" localSheetId="0" hidden="1">'rekapitulace pro r. 2016'!$A$3:$AY$178</definedName>
    <definedName name="Z_3F46BA2B_EBEE_4318_8413_D232EF55F36A_.wvu.FilterData" localSheetId="0" hidden="1">'rekapitulace pro r. 2016'!$A$3:$AY$178</definedName>
    <definedName name="Z_3F89C461_8222_4C6E_BE2F_9AB1E7684CE3_.wvu.FilterData" localSheetId="0" hidden="1">'rekapitulace pro r. 2016'!$AE$4:$AH$63</definedName>
    <definedName name="Z_4019AE35_A7BE_4108_AB49_2F6CEBA7597E_.wvu.FilterData" localSheetId="0" hidden="1">'rekapitulace pro r. 2016'!$A$2:$AZ$180</definedName>
    <definedName name="Z_40ED7790_9888_4A2E_AC76_6D113C0E12BD_.wvu.FilterData" localSheetId="0" hidden="1">'rekapitulace pro r. 2016'!$A$2:$AZ$180</definedName>
    <definedName name="Z_41AD01F5_BF21_468F_AEB0_D22342DBB85C_.wvu.FilterData" localSheetId="0" hidden="1">'rekapitulace pro r. 2016'!#REF!</definedName>
    <definedName name="Z_42FEF8C6_A59E_4061_9FBC_7FE6826AD248_.wvu.FilterData" localSheetId="0" hidden="1">'rekapitulace pro r. 2016'!#REF!</definedName>
    <definedName name="Z_436CD97A_629D_4BCC_8013_CC46F264F9E7_.wvu.FilterData" localSheetId="0" hidden="1">'rekapitulace pro r. 2016'!$C$4:$AZ$183</definedName>
    <definedName name="Z_44035AE1_4BE3_45A2_9CB0_7974DF1EDB0A_.wvu.FilterData" localSheetId="0" hidden="1">'rekapitulace pro r. 2016'!$A$2:$AZ$180</definedName>
    <definedName name="Z_490BB5F1_5D0F_426B_BD4E_A39ECCEFD75C_.wvu.FilterData" localSheetId="0" hidden="1">'rekapitulace pro r. 2016'!$A$2:$AZ$180</definedName>
    <definedName name="Z_496666BB_D10D_4FE4_BA78_48C88B2EF9B2_.wvu.FilterData" localSheetId="0" hidden="1">'rekapitulace pro r. 2016'!#REF!</definedName>
    <definedName name="Z_49AE26CE_6F35_47EC_8F48_98A259F9E256_.wvu.FilterData" localSheetId="0" hidden="1">'rekapitulace pro r. 2016'!#REF!</definedName>
    <definedName name="Z_4A86A4FA_DC8D_4FD2_8C3B_018CD4F07563_.wvu.FilterData" localSheetId="0" hidden="1">'rekapitulace pro r. 2016'!$D$4:$AZ$71</definedName>
    <definedName name="Z_4A8B8B49_BB4C_4B45_82AF_24300EDD92DA_.wvu.FilterData" localSheetId="0" hidden="1">'rekapitulace pro r. 2016'!$A$2:$AZ$180</definedName>
    <definedName name="Z_4A8CC925_39F2_4B02_B81C_34B256A50976_.wvu.FilterData" localSheetId="0" hidden="1">'rekapitulace pro r. 2016'!$D$4:$AZ$71</definedName>
    <definedName name="Z_4AC42615_0642_43E8_808A_0B2A890276FD_.wvu.FilterData" localSheetId="0" hidden="1">'rekapitulace pro r. 2016'!$D$4:$AZ$71</definedName>
    <definedName name="Z_4B796FB2_3D62_4532_B5BA_9458A7B00A88_.wvu.FilterData" localSheetId="0" hidden="1">'rekapitulace pro r. 2016'!$AE$4:$AH$63</definedName>
    <definedName name="Z_4C618CB9_E806_46EC_B193_75A97363420F_.wvu.FilterData" localSheetId="0" hidden="1">'rekapitulace pro r. 2016'!$B$4:$F$180</definedName>
    <definedName name="Z_4C94959A_95ED_4E0C_99E8_2B0F278A44BC_.wvu.FilterData" localSheetId="0" hidden="1">'rekapitulace pro r. 2016'!$D$4:$AZ$180</definedName>
    <definedName name="Z_4DFE8644_094A_4353_AACE_0872CAF80CE7_.wvu.FilterData" localSheetId="0" hidden="1">'rekapitulace pro r. 2016'!#REF!</definedName>
    <definedName name="Z_4DFF055C_AD99_44AC_9FCF_90B244D7492B_.wvu.FilterData" localSheetId="0" hidden="1">'rekapitulace pro r. 2016'!$AR$4:$AZ$71</definedName>
    <definedName name="Z_4E545573_AB33_48E2_89B9_B86F83B9C1BB_.wvu.FilterData" localSheetId="0" hidden="1">'rekapitulace pro r. 2016'!#REF!</definedName>
    <definedName name="Z_4E99400D_140E_41EE_B3F7_1FE54550F335_.wvu.FilterData" localSheetId="0" hidden="1">'rekapitulace pro r. 2016'!#REF!</definedName>
    <definedName name="Z_4F6545A6_568C_4395_A38E_00A03A6331A8_.wvu.FilterData" localSheetId="0" hidden="1">'rekapitulace pro r. 2016'!$AR$4:$AZ$71</definedName>
    <definedName name="Z_4F6545A6_568C_4395_A38E_00A03A6331A8_.wvu.PrintTitles" localSheetId="0" hidden="1">'rekapitulace pro r. 2016'!$B:$B,'rekapitulace pro r. 2016'!$2:$4</definedName>
    <definedName name="Z_5033BF55_5617_4592_A5A3_93936A0EF36A_.wvu.FilterData" localSheetId="0" hidden="1">'rekapitulace pro r. 2016'!$D$4:$AZ$71</definedName>
    <definedName name="Z_517CE454_9599_45BC_BBEF_BE28E6F8F261_.wvu.FilterData" localSheetId="0" hidden="1">'rekapitulace pro r. 2016'!$D$4:$AZ$178</definedName>
    <definedName name="Z_52D26D47_0056_4DAE_8080_A168BC6F59A7_.wvu.FilterData" localSheetId="0" hidden="1">'rekapitulace pro r. 2016'!$AY$4:$AZ$180</definedName>
    <definedName name="Z_535AF442_6056_41AD_BAB3_FA4CDC4EF548_.wvu.FilterData" localSheetId="0" hidden="1">'rekapitulace pro r. 2016'!$AY$4:$AZ$180</definedName>
    <definedName name="Z_539879D2_9081_44E9_9F55_9ACFFA6B3D7A_.wvu.FilterData" localSheetId="0" hidden="1">'rekapitulace pro r. 2016'!$C$4:$AZ$183</definedName>
    <definedName name="Z_53B1450A_B3CE_4690_87DA_C0C318528BD7_.wvu.FilterData" localSheetId="0" hidden="1">'rekapitulace pro r. 2016'!$AY$4:$AZ$180</definedName>
    <definedName name="Z_54BB1A08_5227_4006_BE59_09F1140F1634_.wvu.FilterData" localSheetId="0" hidden="1">'rekapitulace pro r. 2016'!$C$4:$AZ$183</definedName>
    <definedName name="Z_5523D3AA_56A3_4C70_BBB7_A929840E7A45_.wvu.FilterData" localSheetId="0" hidden="1">'rekapitulace pro r. 2016'!$D$4:$AZ$178</definedName>
    <definedName name="Z_558F7DE1_2380_44F2_B42D_91B346EDCB42_.wvu.FilterData" localSheetId="0" hidden="1">'rekapitulace pro r. 2016'!#REF!</definedName>
    <definedName name="Z_55B02A7B_DB2E_453F_9720_BC0AC26D9A18_.wvu.FilterData" localSheetId="0" hidden="1">'rekapitulace pro r. 2016'!$AY$4:$AZ$180</definedName>
    <definedName name="Z_5613F45E_FF0B_410F_B98A_38472D999AFA_.wvu.FilterData" localSheetId="0" hidden="1">'rekapitulace pro r. 2016'!$D$4:$AZ$71</definedName>
    <definedName name="Z_56B4E444_A3D8_487F_AF90_D3DDACD33D24_.wvu.FilterData" localSheetId="0" hidden="1">'rekapitulace pro r. 2016'!$C$4:$AZ$183</definedName>
    <definedName name="Z_570AAFCA_9806_425B_8D24_25F0D52B9CD3_.wvu.FilterData" localSheetId="0" hidden="1">'rekapitulace pro r. 2016'!$D$4:$AZ$178</definedName>
    <definedName name="Z_57FA37C5_2B99_4C3E_9939_74BDBE1372C0_.wvu.FilterData" localSheetId="0" hidden="1">'rekapitulace pro r. 2016'!$D$4:$AZ$71</definedName>
    <definedName name="Z_59852BC2_CB3D_4DE6_89C5_37CE15D49C48_.wvu.FilterData" localSheetId="0" hidden="1">'rekapitulace pro r. 2016'!#REF!</definedName>
    <definedName name="Z_5A42F74E_9259_48F8_9B54_9DCFD0219EF8_.wvu.FilterData" localSheetId="0" hidden="1">'rekapitulace pro r. 2016'!$A$2:$AZ$180</definedName>
    <definedName name="Z_5B16501C_C88F_49CD_91F7_A27D715C45A4_.wvu.FilterData" localSheetId="0" hidden="1">'rekapitulace pro r. 2016'!$AE$4:$AH$63</definedName>
    <definedName name="Z_5B494CDC_DFDB_48C5_A0B4_BF007002D5FF_.wvu.FilterData" localSheetId="0" hidden="1">'rekapitulace pro r. 2016'!$AE$4:$AH$63</definedName>
    <definedName name="Z_5C063D54_275F_47A7_8C1B_14918429B663_.wvu.FilterData" localSheetId="0" hidden="1">'rekapitulace pro r. 2016'!$AQ$4:$AX$71</definedName>
    <definedName name="Z_5C55C806_F7DC_48E5_BE5E_10C1B6FB1EF4_.wvu.FilterData" localSheetId="0" hidden="1">'rekapitulace pro r. 2016'!$D$4:$AZ$71</definedName>
    <definedName name="Z_5D5A7ED6_54FB_4B3A_BB11_4B26A9D2D1CF_.wvu.FilterData" localSheetId="0" hidden="1">'rekapitulace pro r. 2016'!$AE$4:$AH$63</definedName>
    <definedName name="Z_5E435FE2_7058_46AF_B33A_22B63C0AB45A_.wvu.FilterData" localSheetId="0" hidden="1">'rekapitulace pro r. 2016'!$D$4:$AZ$71</definedName>
    <definedName name="Z_5E5800E8_93BB_4410_8E90_0AD94FDEA933_.wvu.FilterData" localSheetId="0" hidden="1">'rekapitulace pro r. 2016'!$C$4:$AZ$180</definedName>
    <definedName name="Z_5F1EA8F1_EF26_458C_9C67_7153D03B14C0_.wvu.FilterData" localSheetId="0" hidden="1">'rekapitulace pro r. 2016'!$D$4:$AZ$71</definedName>
    <definedName name="Z_5FE73F1F_7DE5_4222_A343_74B087CE0BAE_.wvu.FilterData" localSheetId="0" hidden="1">'rekapitulace pro r. 2016'!$AE$4:$AH$63</definedName>
    <definedName name="Z_60575D66_A244_4A51_AC94_03E639C6942F_.wvu.FilterData" localSheetId="0" hidden="1">'rekapitulace pro r. 2016'!$C$4:$AZ$183</definedName>
    <definedName name="Z_60B58E6F_F4FC_4BCD_AB2C_C80A230CA4BC_.wvu.FilterData" localSheetId="0" hidden="1">'rekapitulace pro r. 2016'!$B$4:$F$180</definedName>
    <definedName name="Z_61192696_956D_4FC0_BF02_C0C4DC392035_.wvu.FilterData" localSheetId="0" hidden="1">'rekapitulace pro r. 2016'!$C$4:$AZ$183</definedName>
    <definedName name="Z_6297D0DF_9029_4577_A44F_3CD576A62DA4_.wvu.FilterData" localSheetId="0" hidden="1">'rekapitulace pro r. 2016'!$A$2:$AZ$180</definedName>
    <definedName name="Z_639E0BF1_C7DD_44AD_AC43_56D57A6D43F0_.wvu.FilterData" localSheetId="0" hidden="1">'rekapitulace pro r. 2016'!$C$4:$AZ$180</definedName>
    <definedName name="Z_6484CC7C_F8EC_45EA_9612_55643267D3EC_.wvu.FilterData" localSheetId="0" hidden="1">'rekapitulace pro r. 2016'!#REF!</definedName>
    <definedName name="Z_648EDD87_2654_4B80_BBE4_7C270B7F7285_.wvu.FilterData" localSheetId="0" hidden="1">'rekapitulace pro r. 2016'!$C$4:$AZ$183</definedName>
    <definedName name="Z_648EDD87_2654_4B80_BBE4_7C270B7F7285_.wvu.PrintTitles" localSheetId="0" hidden="1">'rekapitulace pro r. 2016'!$A:$B,'rekapitulace pro r. 2016'!$1:$4</definedName>
    <definedName name="Z_64AE40B5_D43E_4845_8EA1_F1F628487AC6_.wvu.FilterData" localSheetId="0" hidden="1">'rekapitulace pro r. 2016'!$C$4:$AZ$183</definedName>
    <definedName name="Z_652C9438_2C68_411F_AE11_14C97023BB41_.wvu.FilterData" localSheetId="0" hidden="1">'rekapitulace pro r. 2016'!$D$4:$AZ$71</definedName>
    <definedName name="Z_66402C28_2BED_4F16_B918_3F33727C16F5_.wvu.FilterData" localSheetId="0" hidden="1">'rekapitulace pro r. 2016'!#REF!</definedName>
    <definedName name="Z_66C62CC5_DFD1_4AA0_82E2_950AAE3C4AE0_.wvu.FilterData" localSheetId="0" hidden="1">'rekapitulace pro r. 2016'!#REF!</definedName>
    <definedName name="Z_67DA249D_E362_4EA7_A0B6_8DCAE96E14ED_.wvu.FilterData" localSheetId="0" hidden="1">'rekapitulace pro r. 2016'!#REF!</definedName>
    <definedName name="Z_6820E33C_3D86_433B_9498_F64A9821330A_.wvu.FilterData" localSheetId="0" hidden="1">'rekapitulace pro r. 2016'!$C$4:$AZ$180</definedName>
    <definedName name="Z_68F34051_2F46_44ED_A2F9_71EFA8DBA278_.wvu.FilterData" localSheetId="0" hidden="1">'rekapitulace pro r. 2016'!$A$2:$AZ$183</definedName>
    <definedName name="Z_6A0B7D8B_AA8F_4D90_A94E_8307DE57D7D0_.wvu.FilterData" localSheetId="0" hidden="1">'rekapitulace pro r. 2016'!#REF!</definedName>
    <definedName name="Z_6AD978A5_189D_49EF_9B6C_B5A03FEF0047_.wvu.FilterData" localSheetId="0" hidden="1">'rekapitulace pro r. 2016'!$C$4:$AZ$183</definedName>
    <definedName name="Z_6B5CF801_0741_498E_8483_7D654A56F4D7_.wvu.FilterData" localSheetId="0" hidden="1">'rekapitulace pro r. 2016'!$D$4:$AZ$178</definedName>
    <definedName name="Z_6BE1B4DB_05E9_4A0C_84FA_A36EA5BC924B_.wvu.FilterData" localSheetId="0" hidden="1">'rekapitulace pro r. 2016'!$D$4:$AZ$71</definedName>
    <definedName name="Z_6C65ED60_5080_4968_B03A_BA841204F3D4_.wvu.FilterData" localSheetId="0" hidden="1">'rekapitulace pro r. 2016'!$A$3:$AY$178</definedName>
    <definedName name="Z_6C883F3B_449E_4D01_BCAF_A4BB2D0125F6_.wvu.FilterData" localSheetId="0" hidden="1">'rekapitulace pro r. 2016'!$C$4:$AZ$180</definedName>
    <definedName name="Z_6C9AE58B_8DC4_4B1D_8162_BE6155E0A385_.wvu.FilterData" localSheetId="0" hidden="1">'rekapitulace pro r. 2016'!$D$4:$AZ$71</definedName>
    <definedName name="Z_6E38B437_9C39_4E6C_97DE_4295D156B122_.wvu.FilterData" localSheetId="0" hidden="1">'rekapitulace pro r. 2016'!$D$4:$AZ$71</definedName>
    <definedName name="Z_6F6F2003_1A85_4FEF_92F6_66689A3DEC6B_.wvu.FilterData" localSheetId="0" hidden="1">'rekapitulace pro r. 2016'!$AE$4:$AH$63</definedName>
    <definedName name="Z_70623B64_A961_41A9_B5AF_BE205B9CEEE3_.wvu.FilterData" localSheetId="0" hidden="1">'rekapitulace pro r. 2016'!$A$2:$AZ$180</definedName>
    <definedName name="Z_72EB9988_D3DC_41F1_98EB_799A7747A61B_.wvu.FilterData" localSheetId="0" hidden="1">'rekapitulace pro r. 2016'!$A$2:$AZ$180</definedName>
    <definedName name="Z_7387E4F9_98F8_4621_807E_9AB5DEA914AB_.wvu.FilterData" localSheetId="0" hidden="1">'rekapitulace pro r. 2016'!$C$4:$AZ$183</definedName>
    <definedName name="Z_73A9278F_ACD2_46CC_90F0_5FE6E8646A78_.wvu.Cols" localSheetId="0" hidden="1">'rekapitulace pro r. 2016'!#REF!,'rekapitulace pro r. 2016'!#REF!</definedName>
    <definedName name="Z_73A9278F_ACD2_46CC_90F0_5FE6E8646A78_.wvu.FilterData" localSheetId="0" hidden="1">'rekapitulace pro r. 2016'!$D$4:$AZ$178</definedName>
    <definedName name="Z_73A9278F_ACD2_46CC_90F0_5FE6E8646A78_.wvu.PrintTitles" localSheetId="0" hidden="1">'rekapitulace pro r. 2016'!$A:$B,'rekapitulace pro r. 2016'!$2:$4</definedName>
    <definedName name="Z_74DC2F74_57AD_420D_80DB_A782C71BE03E_.wvu.FilterData" localSheetId="0" hidden="1">'rekapitulace pro r. 2016'!#REF!</definedName>
    <definedName name="Z_75E9F6A4_23C7_4947_AA89_DB5D01FA81E8_.wvu.FilterData" localSheetId="0" hidden="1">'rekapitulace pro r. 2016'!$AE$4:$AH$63</definedName>
    <definedName name="Z_76B2275B_1F46_4C55_9800_5F9B9AEEF29A_.wvu.FilterData" localSheetId="0" hidden="1">'rekapitulace pro r. 2016'!$D$4:$AZ$71</definedName>
    <definedName name="Z_76DCF85E_4E09_48C6_A4C8_6B78A25C1098_.wvu.FilterData" localSheetId="0" hidden="1">'rekapitulace pro r. 2016'!$C$4:$AZ$180</definedName>
    <definedName name="Z_7810E40C_F019_494B_B9B1_AF2B717EDE67_.wvu.FilterData" localSheetId="0" hidden="1">'rekapitulace pro r. 2016'!$D$4:$AZ$180</definedName>
    <definedName name="Z_782C960B_4B7A_4E08_BF6C_5D5FFB339D16_.wvu.FilterData" localSheetId="0" hidden="1">'rekapitulace pro r. 2016'!$AE$4:$AH$63</definedName>
    <definedName name="Z_785D6225_8532_4B28_BEA6_E019DE291C2C_.wvu.FilterData" localSheetId="0" hidden="1">'rekapitulace pro r. 2016'!$A$2:$AZ$180</definedName>
    <definedName name="Z_7879AF7A_BB5E_4D0F_8C80_9652EC4465BD_.wvu.FilterData" localSheetId="0" hidden="1">'rekapitulace pro r. 2016'!#REF!</definedName>
    <definedName name="Z_7916952B_42B9_4620_8F39_ECB6BC6BF6C9_.wvu.FilterData" localSheetId="0" hidden="1">'rekapitulace pro r. 2016'!$D$4:$AZ$178</definedName>
    <definedName name="Z_79636016_6523_4464_9811_30480B020792_.wvu.FilterData" localSheetId="0" hidden="1">'rekapitulace pro r. 2016'!#REF!</definedName>
    <definedName name="Z_79FB12E9_C39F_43E6_828C_6D524B426A93_.wvu.FilterData" localSheetId="0" hidden="1">'rekapitulace pro r. 2016'!#REF!</definedName>
    <definedName name="Z_7BEEDACD_C41F_4F6B_9E00_8FF4BF375D28_.wvu.FilterData" localSheetId="0" hidden="1">'rekapitulace pro r. 2016'!$C$4:$AZ$180</definedName>
    <definedName name="Z_7BF017AA_A662_4B86_8196_290E87F0366A_.wvu.FilterData" localSheetId="0" hidden="1">'rekapitulace pro r. 2016'!#REF!</definedName>
    <definedName name="Z_7BFDABC9_0B87_4D3B_869F_CDA17735F91C_.wvu.FilterData" localSheetId="0" hidden="1">'rekapitulace pro r. 2016'!$A$2:$AZ$180</definedName>
    <definedName name="Z_7C024C24_9E1C_4C27_B1E1_0D8DE319B69D_.wvu.FilterData" localSheetId="0" hidden="1">'rekapitulace pro r. 2016'!$C$4:$AZ$183</definedName>
    <definedName name="Z_7C66079A_8EA6_4232_B021_46E61E635070_.wvu.FilterData" localSheetId="0" hidden="1">'rekapitulace pro r. 2016'!$D$4:$AZ$71</definedName>
    <definedName name="Z_7C79E026_9D26_47F9_AF81_F9754C96FAFB_.wvu.FilterData" localSheetId="0" hidden="1">'rekapitulace pro r. 2016'!$D$4:$AZ$71</definedName>
    <definedName name="Z_7C7E5C61_1A34_4C3E_9782_2214A18887D4_.wvu.FilterData" localSheetId="0" hidden="1">'rekapitulace pro r. 2016'!$D$4:$AZ$178</definedName>
    <definedName name="Z_7CAA40AE_A437_43AD_8E3B_F7FE17DE3846_.wvu.FilterData" localSheetId="0" hidden="1">'rekapitulace pro r. 2016'!$A$2:$AZ$180</definedName>
    <definedName name="Z_7CEAAE7F_3C6A_4052_A114_2992DE025093_.wvu.FilterData" localSheetId="0" hidden="1">'rekapitulace pro r. 2016'!$AE$4:$AH$63</definedName>
    <definedName name="Z_7E2B7EF0_ACBA_4E60_B8D0_E0029FA928FC_.wvu.FilterData" localSheetId="0" hidden="1">'rekapitulace pro r. 2016'!$A$2:$AZ$180</definedName>
    <definedName name="Z_7EB4DFB5_EA90_48CD_A042_66CB277AC9FE_.wvu.FilterData" localSheetId="0" hidden="1">'rekapitulace pro r. 2016'!$AE$4:$AH$63</definedName>
    <definedName name="Z_7EF8CBAD_FD1C_4C34_8B0B_E7EA0E2DB868_.wvu.FilterData" localSheetId="0" hidden="1">'rekapitulace pro r. 2016'!$AE$4:$AH$63</definedName>
    <definedName name="Z_81545A9F_66A3_4D51_9AE5_0D01BEE0EDDA_.wvu.FilterData" localSheetId="0" hidden="1">'rekapitulace pro r. 2016'!$B$4:$F$180</definedName>
    <definedName name="Z_81CACBF6_1CEB_42BE_88B5_04A3D34506B6_.wvu.FilterData" localSheetId="0" hidden="1">'rekapitulace pro r. 2016'!$C$4:$AZ$183</definedName>
    <definedName name="Z_82292660_BE78_4E39_B6B9_5FBB5AD1F822_.wvu.FilterData" localSheetId="0" hidden="1">'rekapitulace pro r. 2016'!#REF!</definedName>
    <definedName name="Z_83F2A110_010B_4593_AD40_5DBD6E823F2A_.wvu.FilterData" localSheetId="0" hidden="1">'rekapitulace pro r. 2016'!#REF!</definedName>
    <definedName name="Z_85170A8E_1217_4E69_9FDE_2AA9D9AAB16C_.wvu.FilterData" localSheetId="0" hidden="1">'rekapitulace pro r. 2016'!$C$4:$AY$178</definedName>
    <definedName name="Z_851751A3_59B4_44DD_A21C_7C1A3816D9F5_.wvu.FilterData" localSheetId="0" hidden="1">'rekapitulace pro r. 2016'!$D$4:$AZ$71</definedName>
    <definedName name="Z_87192F11_1032_481C_ABD2_4ECBA6BA879B_.wvu.FilterData" localSheetId="0" hidden="1">'rekapitulace pro r. 2016'!$AY$4:$AZ$180</definedName>
    <definedName name="Z_872E7030_2F99_4FBC_ABA8_9C0FBFB05757_.wvu.FilterData" localSheetId="0" hidden="1">'rekapitulace pro r. 2016'!$A$2:$AZ$180</definedName>
    <definedName name="Z_875AE8DD_BF1B_4CC3_92FB_8363290573B6_.wvu.FilterData" localSheetId="0" hidden="1">'rekapitulace pro r. 2016'!#REF!</definedName>
    <definedName name="Z_87B0A2AF_B495_4375_856E_693ABD76499A_.wvu.FilterData" localSheetId="0" hidden="1">'rekapitulace pro r. 2016'!$D$4:$AZ$71</definedName>
    <definedName name="Z_8842C60B_886A_40A8_AED5_B17E1D5BE039_.wvu.FilterData" localSheetId="0" hidden="1">'rekapitulace pro r. 2016'!$C$4:$AZ$183</definedName>
    <definedName name="Z_89552B98_6B5A_4EE9_A4DF_408CF43546A5_.wvu.FilterData" localSheetId="0" hidden="1">'rekapitulace pro r. 2016'!$C$4:$AY$178</definedName>
    <definedName name="Z_89B58970_7E94_40ED_978A_71438EDC1B85_.wvu.FilterData" localSheetId="0" hidden="1">'rekapitulace pro r. 2016'!$A$2:$AZ$180</definedName>
    <definedName name="Z_8AD169C8_E841_4CD4_AA0A_2EF77700C028_.wvu.FilterData" localSheetId="0" hidden="1">'rekapitulace pro r. 2016'!$A$2:$AZ$180</definedName>
    <definedName name="Z_8AE6BA25_7A9F_4A27_888E_560D04E2E479_.wvu.FilterData" localSheetId="0" hidden="1">'rekapitulace pro r. 2016'!$A$2:$AZ$180</definedName>
    <definedName name="Z_8BB77EE9_83CA_4CB6_8DA0_5C304D508D98_.wvu.FilterData" localSheetId="0" hidden="1">'rekapitulace pro r. 2016'!$C$4:$AZ$183</definedName>
    <definedName name="Z_8C607909_A8F0_4EC9_BCC5_53696A5E27E0_.wvu.FilterData" localSheetId="0" hidden="1">'rekapitulace pro r. 2016'!$A$2:$AZ$180</definedName>
    <definedName name="Z_8D914093_2996_4F80_A018_CF3E31FA8694_.wvu.FilterData" localSheetId="0" hidden="1">'rekapitulace pro r. 2016'!$D$4:$AZ$71</definedName>
    <definedName name="Z_8E95F2D4_821C_488F_88FE_A642C88930AD_.wvu.FilterData" localSheetId="0" hidden="1">'rekapitulace pro r. 2016'!$A$3:$AY$178</definedName>
    <definedName name="Z_8F4F8F46_7A30_438A_8C54_C5B2CCDBDB89_.wvu.FilterData" localSheetId="0" hidden="1">'rekapitulace pro r. 2016'!$C$4:$AY$178</definedName>
    <definedName name="Z_8FBEF272_E18C_42CC_8FF8_DB7E3DF1000C_.wvu.FilterData" localSheetId="0" hidden="1">'rekapitulace pro r. 2016'!$AY$4:$AZ$180</definedName>
    <definedName name="Z_903970C3_8D9D_4EF1_A0BC_69DBD116A7A2_.wvu.FilterData" localSheetId="0" hidden="1">'rekapitulace pro r. 2016'!$D$4:$AZ$71</definedName>
    <definedName name="Z_9128AD07_3384_408D_948A_AAAB0B0BEF3D_.wvu.FilterData" localSheetId="0" hidden="1">'rekapitulace pro r. 2016'!$AY$4:$AZ$180</definedName>
    <definedName name="Z_92A5B46C_46CD_4CD7_AAC9_26A64D37130D_.wvu.FilterData" localSheetId="0" hidden="1">'rekapitulace pro r. 2016'!#REF!</definedName>
    <definedName name="Z_92D6883C_B7C6_407C_8A7C_E00130E1CD68_.wvu.FilterData" localSheetId="0" hidden="1">'rekapitulace pro r. 2016'!$AE$4:$AH$63</definedName>
    <definedName name="Z_92FE7826_3B57_457C_B214_C65CE3EF6FB1_.wvu.FilterData" localSheetId="0" hidden="1">'rekapitulace pro r. 2016'!#REF!</definedName>
    <definedName name="Z_94D308CC_DEC2_42CB_9568_FE7392663478_.wvu.FilterData" localSheetId="0" hidden="1">'rekapitulace pro r. 2016'!#REF!</definedName>
    <definedName name="Z_94D4BA12_216C_43CC_A470_F79120C2F090_.wvu.FilterData" localSheetId="0" hidden="1">'rekapitulace pro r. 2016'!$C$4:$AZ$180</definedName>
    <definedName name="Z_94D87362_4900_49D5_B6D5_9420958B8AC4_.wvu.FilterData" localSheetId="0" hidden="1">'rekapitulace pro r. 2016'!#REF!</definedName>
    <definedName name="Z_95154182_0874_4A58_B4DD_8DCCA90B5E6E_.wvu.FilterData" localSheetId="0" hidden="1">'rekapitulace pro r. 2016'!#REF!</definedName>
    <definedName name="Z_952A9C5E_5365_4E30_A75D_6FACF8FC7352_.wvu.FilterData" localSheetId="0" hidden="1">'rekapitulace pro r. 2016'!$AE$4:$AH$63</definedName>
    <definedName name="Z_958DAE76_9FD8_4875_831D_3BED1418A145_.wvu.FilterData" localSheetId="0" hidden="1">'rekapitulace pro r. 2016'!$AE$4:$AH$63</definedName>
    <definedName name="Z_9654B7DF_5533_428D_9C72_8BFF8527B75E_.wvu.FilterData" localSheetId="0" hidden="1">'rekapitulace pro r. 2016'!$A$2:$AZ$180</definedName>
    <definedName name="Z_965DBE5B_33DB_4C57_9FEF_D93BE2205BB8_.wvu.FilterData" localSheetId="0" hidden="1">'rekapitulace pro r. 2016'!$A$2:$AZ$183</definedName>
    <definedName name="Z_972E7F8C_31AC_4DFF_B689_2F9F300E0209_.wvu.FilterData" localSheetId="0" hidden="1">'rekapitulace pro r. 2016'!$C$4:$AZ$183</definedName>
    <definedName name="Z_972E7F8C_31AC_4DFF_B689_2F9F300E0209_.wvu.PrintTitles" localSheetId="0" hidden="1">'rekapitulace pro r. 2016'!$A:$B,'rekapitulace pro r. 2016'!$1:$4</definedName>
    <definedName name="Z_982103F0_A6AA_4C4A_B12A_3077333188B7_.wvu.FilterData" localSheetId="0" hidden="1">'rekapitulace pro r. 2016'!#REF!</definedName>
    <definedName name="Z_987DE9F8_A8EA_4E00_B0CE_433F01622BBE_.wvu.FilterData" localSheetId="0" hidden="1">'rekapitulace pro r. 2016'!#REF!</definedName>
    <definedName name="Z_9A4AFB6B_A075_4976_8781_2830B7831572_.wvu.FilterData" localSheetId="0" hidden="1">'rekapitulace pro r. 2016'!$AY$4:$AZ$180</definedName>
    <definedName name="Z_9AF9A156_FE77_47B0_884F_7E180B6E0399_.wvu.FilterData" localSheetId="0" hidden="1">'rekapitulace pro r. 2016'!#REF!</definedName>
    <definedName name="Z_9B21A6B6_F4A2_4935_8D76_ACE9C5AA456C_.wvu.FilterData" localSheetId="0" hidden="1">'rekapitulace pro r. 2016'!$C$4:$AZ$180</definedName>
    <definedName name="Z_9CCE6562_F0D6_425A_B252_F56D4C42E56F_.wvu.FilterData" localSheetId="0" hidden="1">'rekapitulace pro r. 2016'!$D$4:$AZ$178</definedName>
    <definedName name="Z_9D03831F_5B21_4FF0_8713_CC70D15F5073_.wvu.FilterData" localSheetId="0" hidden="1">'rekapitulace pro r. 2016'!$L$4:$V$183</definedName>
    <definedName name="Z_9D297283_A25D_4D50_85B0_203AA9598427_.wvu.FilterData" localSheetId="0" hidden="1">'rekapitulace pro r. 2016'!$A$2:$AZ$180</definedName>
    <definedName name="Z_9D51F7B7_C2EB_49A3_ADE3_E0886917A232_.wvu.FilterData" localSheetId="0" hidden="1">'rekapitulace pro r. 2016'!$AE$4:$AH$63</definedName>
    <definedName name="Z_9D8976AF_4D22_453A_8AFD_6257DBC076F6_.wvu.FilterData" localSheetId="0" hidden="1">'rekapitulace pro r. 2016'!$D$4:$AZ$178</definedName>
    <definedName name="Z_9DBEBCBB_F079_4CDF_AB1E_2B9F1A88BAE8_.wvu.FilterData" localSheetId="0" hidden="1">'rekapitulace pro r. 2016'!$A$2:$AZ$180</definedName>
    <definedName name="Z_9EF13FE7_AAA9_43F9_B334_04A398E6EE91_.wvu.FilterData" localSheetId="0" hidden="1">'rekapitulace pro r. 2016'!#REF!</definedName>
    <definedName name="Z_9F029501_A735_41E3_B930_2B356EA00196_.wvu.FilterData" localSheetId="0" hidden="1">'rekapitulace pro r. 2016'!$D$4:$AZ$71</definedName>
    <definedName name="Z_9F449724_98FA_47CC_A3D7_4095034F2AB2_.wvu.FilterData" localSheetId="0" hidden="1">'rekapitulace pro r. 2016'!#REF!</definedName>
    <definedName name="Z_9FA4A453_1BEA_4727_9356_8C90D41EFBF3_.wvu.FilterData" localSheetId="0" hidden="1">'rekapitulace pro r. 2016'!$D$4:$AZ$71</definedName>
    <definedName name="Z_9FDDAA86_AF96_4D9B_BEAF_E6D32D874E90_.wvu.Cols" localSheetId="0" hidden="1">'rekapitulace pro r. 2016'!#REF!</definedName>
    <definedName name="Z_9FDDAA86_AF96_4D9B_BEAF_E6D32D874E90_.wvu.FilterData" localSheetId="0" hidden="1">'rekapitulace pro r. 2016'!#REF!</definedName>
    <definedName name="Z_9FDDAA86_AF96_4D9B_BEAF_E6D32D874E90_.wvu.PrintTitles" localSheetId="0" hidden="1">'rekapitulace pro r. 2016'!$B:$B,'rekapitulace pro r. 2016'!$2:$4</definedName>
    <definedName name="Z_9FF87560_D1CD_42D2_9180_428AC749EEB5_.wvu.FilterData" localSheetId="0" hidden="1">'rekapitulace pro r. 2016'!$A$2:$AZ$180</definedName>
    <definedName name="Z_A033CE7A_DE6B_4D87_AA6F_B97EB0EA3C69_.wvu.FilterData" localSheetId="0" hidden="1">'rekapitulace pro r. 2016'!$C$4:$AY$178</definedName>
    <definedName name="Z_A0A8B270_C728_437D_AA4F_D769B8B08621_.wvu.FilterData" localSheetId="0" hidden="1">'rekapitulace pro r. 2016'!#REF!</definedName>
    <definedName name="Z_A0FE30FC_5F31_48E5_BA44_7B3ADEED9F5D_.wvu.FilterData" localSheetId="0" hidden="1">'rekapitulace pro r. 2016'!$AE$4:$AH$63</definedName>
    <definedName name="Z_A19F388F_E33E_4FE4_B8A5_441F880CE31E_.wvu.FilterData" localSheetId="0" hidden="1">'rekapitulace pro r. 2016'!#REF!</definedName>
    <definedName name="Z_A20D30E9_BF21_4D45_B091_6A73FF5B0F35_.wvu.FilterData" localSheetId="0" hidden="1">'rekapitulace pro r. 2016'!$D$4:$AZ$71</definedName>
    <definedName name="Z_A2B20605_1862_47AA_B891_A3360CB66CEB_.wvu.FilterData" localSheetId="0" hidden="1">'rekapitulace pro r. 2016'!$A$3:$AY$178</definedName>
    <definedName name="Z_A2FD0029_479A_4438_B753_43720F9B9FDC_.wvu.FilterData" localSheetId="0" hidden="1">'rekapitulace pro r. 2016'!$AE$4:$AH$63</definedName>
    <definedName name="Z_A364A6CE_7B3F_4C45_B831_500DF5357359_.wvu.FilterData" localSheetId="0" hidden="1">'rekapitulace pro r. 2016'!$AY$4:$AZ$180</definedName>
    <definedName name="Z_A414459C_E4B7_4CF5_983D_D9F011A6CFD8_.wvu.FilterData" localSheetId="0" hidden="1">'rekapitulace pro r. 2016'!$AE$4:$AH$63</definedName>
    <definedName name="Z_A4246DF4_CC05_4383_8E28_F78B80AFF502_.wvu.FilterData" localSheetId="0" hidden="1">'rekapitulace pro r. 2016'!$D$4:$AZ$71</definedName>
    <definedName name="Z_A4315B44_0FE4_4D8C_A9D4_AECD12580B0B_.wvu.FilterData" localSheetId="0" hidden="1">'rekapitulace pro r. 2016'!#REF!</definedName>
    <definedName name="Z_A4C00F5B_0C31_40A0_8657_EA39A99F3EAE_.wvu.FilterData" localSheetId="0" hidden="1">'rekapitulace pro r. 2016'!$AE$4:$AH$63</definedName>
    <definedName name="Z_A5D351B9_A0C8_4177_98D1_F298F0F6318B_.wvu.FilterData" localSheetId="0" hidden="1">'rekapitulace pro r. 2016'!$A$2:$AZ$183</definedName>
    <definedName name="Z_A7338E1E_CF97_4D30_851E_8069DFA7BBEE_.wvu.FilterData" localSheetId="0" hidden="1">'rekapitulace pro r. 2016'!$D$4:$AZ$71</definedName>
    <definedName name="Z_A97740D8_F656_4E6E_9434_B1F1FB1CE65C_.wvu.FilterData" localSheetId="0" hidden="1">'rekapitulace pro r. 2016'!$D$4:$AZ$71</definedName>
    <definedName name="Z_AADFC823_7B1B_469C_B326_4A1E5D9E67FF_.wvu.FilterData" localSheetId="0" hidden="1">'rekapitulace pro r. 2016'!$C$4:$AZ$183</definedName>
    <definedName name="Z_AC9E4B37_1B94_43F2_BF94_EB01A561847A_.wvu.FilterData" localSheetId="0" hidden="1">'rekapitulace pro r. 2016'!$C$4:$AZ$180</definedName>
    <definedName name="Z_AE222D2F_349A_403C_99B6_5FB0D122E6C7_.wvu.FilterData" localSheetId="0" hidden="1">'rekapitulace pro r. 2016'!$A$2:$AZ$180</definedName>
    <definedName name="Z_AE397FC7_E0D8_48A5_B160_9D21B9E28976_.wvu.FilterData" localSheetId="0" hidden="1">'rekapitulace pro r. 2016'!$A$2:$AZ$180</definedName>
    <definedName name="Z_AEEC45F0_BD5F_4380_A889_DF8C00250EC7_.wvu.FilterData" localSheetId="0" hidden="1">'rekapitulace pro r. 2016'!#REF!</definedName>
    <definedName name="Z_AEF7F644_6C74_41DF_9A7D_83DD82D9F19A_.wvu.FilterData" localSheetId="0" hidden="1">'rekapitulace pro r. 2016'!#REF!</definedName>
    <definedName name="Z_AF4F9BFA_A713_4333_A46A_68F714F8DE73_.wvu.FilterData" localSheetId="0" hidden="1">'rekapitulace pro r. 2016'!$D$4:$AZ$71</definedName>
    <definedName name="Z_AF813423_71AD_4DE5_801B_42190ECE5EF3_.wvu.FilterData" localSheetId="0" hidden="1">'rekapitulace pro r. 2016'!$AE$4:$AH$63</definedName>
    <definedName name="Z_AFB15E26_748C_4B65_908F_4C869CEDE058_.wvu.FilterData" localSheetId="0" hidden="1">'rekapitulace pro r. 2016'!#REF!</definedName>
    <definedName name="Z_AFF46069_80A9_4E48_9F6B_7178F41D8D00_.wvu.FilterData" localSheetId="0" hidden="1">'rekapitulace pro r. 2016'!#REF!</definedName>
    <definedName name="Z_B10412B2_BB59_41BF_901F_216DE93EF46A_.wvu.FilterData" localSheetId="0" hidden="1">'rekapitulace pro r. 2016'!$AE$4:$AH$63</definedName>
    <definedName name="Z_B2D20EA2_AB1E_474D_9FDB_B8A61C912297_.wvu.PrintTitles" localSheetId="0" hidden="1">'rekapitulace pro r. 2016'!$A:$B,'rekapitulace pro r. 2016'!$2:$4</definedName>
    <definedName name="Z_B2F9226C_F676_46E0_8795_67FFF15BA4E9_.wvu.FilterData" localSheetId="0" hidden="1">'rekapitulace pro r. 2016'!#REF!</definedName>
    <definedName name="Z_B4365D39_C987_458D_88E0_A28FDD56D64B_.wvu.FilterData" localSheetId="0" hidden="1">'rekapitulace pro r. 2016'!$A$2:$AZ$180</definedName>
    <definedName name="Z_B45F1B8F_13AA_4970_BA9A_C39B2F8FFA63_.wvu.FilterData" localSheetId="0" hidden="1">'rekapitulace pro r. 2016'!$AR$4:$AZ$71</definedName>
    <definedName name="Z_B49C9FAB_5007_4631_82BD_38DFD07BF19F_.wvu.FilterData" localSheetId="0" hidden="1">'rekapitulace pro r. 2016'!#REF!</definedName>
    <definedName name="Z_B50157D9_E59C_4026_BE03_1FE06C985146_.wvu.FilterData" localSheetId="0" hidden="1">'rekapitulace pro r. 2016'!$AY$4:$AZ$180</definedName>
    <definedName name="Z_B76A4E7E_D2F3_4DA7_9C3C_A7D5762B6346_.wvu.FilterData" localSheetId="0" hidden="1">'rekapitulace pro r. 2016'!#REF!</definedName>
    <definedName name="Z_B82E66F1_FB89_4970_BFD2_CDD61374CCA7_.wvu.FilterData" localSheetId="0" hidden="1">'rekapitulace pro r. 2016'!$A$2:$AZ$183</definedName>
    <definedName name="Z_B894258D_3A10_415E_9D07_0539B492B945_.wvu.FilterData" localSheetId="0" hidden="1">'rekapitulace pro r. 2016'!$D$4:$AZ$71</definedName>
    <definedName name="Z_B9613BD5_AE29_4684_A37B_2EC041CFF3C6_.wvu.FilterData" localSheetId="0" hidden="1">'rekapitulace pro r. 2016'!$B$4:$F$180</definedName>
    <definedName name="Z_B9C297A6_CA55_42DA_A3AC_7538344EEA74_.wvu.FilterData" localSheetId="0" hidden="1">'rekapitulace pro r. 2016'!$A$2:$AZ$180</definedName>
    <definedName name="Z_BA1524CD_1CBB_4AB1_B36C_2E670A0DD53D_.wvu.FilterData" localSheetId="0" hidden="1">'rekapitulace pro r. 2016'!#REF!</definedName>
    <definedName name="Z_BA2CC131_C7CC_41D8_B442_B7CA42849450_.wvu.FilterData" localSheetId="0" hidden="1">'rekapitulace pro r. 2016'!#REF!</definedName>
    <definedName name="Z_BA2D7559_9B44_4673_9F66_923F4BE9A79C_.wvu.FilterData" localSheetId="0" hidden="1">'rekapitulace pro r. 2016'!$A$2:$AZ$180</definedName>
    <definedName name="Z_BA80F2D8_707A_4601_BA2D_B2E209DB8BB6_.wvu.FilterData" localSheetId="0" hidden="1">'rekapitulace pro r. 2016'!$A$2:$AZ$180</definedName>
    <definedName name="Z_BC674F12_B5AC_4675_A9F5_AB512B5431CB_.wvu.FilterData" localSheetId="0" hidden="1">'rekapitulace pro r. 2016'!$D$4:$AZ$71</definedName>
    <definedName name="Z_BDDED89C_033E_4907_A3AC_35C1126C1AB6_.wvu.FilterData" localSheetId="0" hidden="1">'rekapitulace pro r. 2016'!$AE$4:$AH$63</definedName>
    <definedName name="Z_BEDD3B44_DA87_40FC_A700_7FF90204932D_.wvu.FilterData" localSheetId="0" hidden="1">'rekapitulace pro r. 2016'!#REF!</definedName>
    <definedName name="Z_BF68D914_33FE_4A3C_ADB7_9E8A9F7AE33F_.wvu.FilterData" localSheetId="0" hidden="1">'rekapitulace pro r. 2016'!$D$4:$AZ$71</definedName>
    <definedName name="Z_C000012F_51C5_4289_B4E3_9F37CF8FA1C6_.wvu.FilterData" localSheetId="0" hidden="1">'rekapitulace pro r. 2016'!$A$2:$AZ$180</definedName>
    <definedName name="Z_C0A7C398_034E_46EF_A5DD_4E38BC6AE618_.wvu.FilterData" localSheetId="0" hidden="1">'rekapitulace pro r. 2016'!$C$4:$AZ$180</definedName>
    <definedName name="Z_C13EDB15_0092_4337_B6EE_8358C3DDF028_.wvu.FilterData" localSheetId="0" hidden="1">'rekapitulace pro r. 2016'!$D$4:$AZ$71</definedName>
    <definedName name="Z_C364670F_B81D_4C4D_8D4A_5BA0E03A9172_.wvu.FilterData" localSheetId="0" hidden="1">'rekapitulace pro r. 2016'!#REF!</definedName>
    <definedName name="Z_C431B14C_12A9_4300_9981_9FAF17F355C7_.wvu.FilterData" localSheetId="0" hidden="1">'rekapitulace pro r. 2016'!$C$4:$AZ$180</definedName>
    <definedName name="Z_C4F85760_8E83_4E28_B830_DEC574627C42_.wvu.FilterData" localSheetId="0" hidden="1">'rekapitulace pro r. 2016'!$AY$4:$AZ$180</definedName>
    <definedName name="Z_C60F7234_AE7C_4A50_AD50_F2B26D5F3893_.wvu.FilterData" localSheetId="0" hidden="1">'rekapitulace pro r. 2016'!#REF!</definedName>
    <definedName name="Z_C7BD3FE9_EF26_48D9_B130_2129DEDB3449_.wvu.FilterData" localSheetId="0" hidden="1">'rekapitulace pro r. 2016'!#REF!</definedName>
    <definedName name="Z_C8108694_60B4_45CB_83C7_3E190798E615_.wvu.FilterData" localSheetId="0" hidden="1">'rekapitulace pro r. 2016'!#REF!</definedName>
    <definedName name="Z_CAF39FD7_0DFB_486A_9799_42D34AB5BA2B_.wvu.FilterData" localSheetId="0" hidden="1">'rekapitulace pro r. 2016'!$C$4:$AZ$183</definedName>
    <definedName name="Z_CB1D83F8_5381_4D41_B626_396B480E8AA5_.wvu.FilterData" localSheetId="0" hidden="1">'rekapitulace pro r. 2016'!$AE$4:$AH$63</definedName>
    <definedName name="Z_CBC92FD3_5645_4117_BE87_ED944B53EBB7_.wvu.FilterData" localSheetId="0" hidden="1">'rekapitulace pro r. 2016'!$C$4:$AZ$180</definedName>
    <definedName name="Z_CC19F704_C7A3_4D0D_B65E_971BF5D6AF9C_.wvu.FilterData" localSheetId="0" hidden="1">'rekapitulace pro r. 2016'!$C$4:$AZ$183</definedName>
    <definedName name="Z_CC19F704_C7A3_4D0D_B65E_971BF5D6AF9C_.wvu.PrintTitles" localSheetId="0" hidden="1">'rekapitulace pro r. 2016'!$A:$B,'rekapitulace pro r. 2016'!$1:$4</definedName>
    <definedName name="Z_CD12B211_B899_409E_9A09_089FEFC5639C_.wvu.FilterData" localSheetId="0" hidden="1">'rekapitulace pro r. 2016'!$D$4:$AZ$71</definedName>
    <definedName name="Z_CDE19504_E2CD_48E1_98D6_439A3157EF24_.wvu.FilterData" localSheetId="0" hidden="1">'rekapitulace pro r. 2016'!$B$4:$F$180</definedName>
    <definedName name="Z_CE39FE20_6FAB_4AED_AA81_1C2B88273613_.wvu.FilterData" localSheetId="0" hidden="1">'rekapitulace pro r. 2016'!$D$4:$AZ$71</definedName>
    <definedName name="Z_CEABFBD0_B629_4D12_960F_2AE91D996A7B_.wvu.FilterData" localSheetId="0" hidden="1">'rekapitulace pro r. 2016'!$D$4:$AZ$71</definedName>
    <definedName name="Z_CF054F60_3F82_4A0C_8C46_A2004079AEEC_.wvu.FilterData" localSheetId="0" hidden="1">'rekapitulace pro r. 2016'!$C$4:$AY$178</definedName>
    <definedName name="Z_D009E7F3_8EF4_4E8D_B566_9720135D0958_.wvu.FilterData" localSheetId="0" hidden="1">'rekapitulace pro r. 2016'!$A$2:$AZ$180</definedName>
    <definedName name="Z_D07571FE_AC7A_4A2D_94B0_127F0DDB964F_.wvu.FilterData" localSheetId="0" hidden="1">'rekapitulace pro r. 2016'!$D$4:$AZ$71</definedName>
    <definedName name="Z_D083F748_0A2A_4788_BE0D_E538B96C4CB0_.wvu.FilterData" localSheetId="0" hidden="1">'rekapitulace pro r. 2016'!$AE$4:$AH$63</definedName>
    <definedName name="Z_D0ACD930_D309_42DF_928D_CF02096A0C1E_.wvu.FilterData" localSheetId="0" hidden="1">'rekapitulace pro r. 2016'!$C$4:$AZ$180</definedName>
    <definedName name="Z_D133F734_7122_4844_8F73_EC69C7675212_.wvu.FilterData" localSheetId="0" hidden="1">'rekapitulace pro r. 2016'!$D$4:$AZ$180</definedName>
    <definedName name="Z_D143258A_720D_4389_A3C8_9EFCCF6DC4DB_.wvu.FilterData" localSheetId="0" hidden="1">'rekapitulace pro r. 2016'!$D$4:$AZ$71</definedName>
    <definedName name="Z_D2370CDD_5741_46D1_B92B_C50D70D2A579_.wvu.FilterData" localSheetId="0" hidden="1">'rekapitulace pro r. 2016'!$C$4:$AZ$183</definedName>
    <definedName name="Z_D436459A_900D_4FC9_A05D_91C0ED6106EE_.wvu.FilterData" localSheetId="0" hidden="1">'rekapitulace pro r. 2016'!#REF!</definedName>
    <definedName name="Z_D5835347_89E6_4681_B0CC_7EBA9D44259C_.wvu.FilterData" localSheetId="0" hidden="1">'rekapitulace pro r. 2016'!$AY$4:$AZ$180</definedName>
    <definedName name="Z_D6DB05B1_397F_4DFD_8DE6_12D29C310C44_.wvu.FilterData" localSheetId="0" hidden="1">'rekapitulace pro r. 2016'!$C$4:$AZ$183</definedName>
    <definedName name="Z_D6DB05B1_397F_4DFD_8DE6_12D29C310C44_.wvu.PrintTitles" localSheetId="0" hidden="1">'rekapitulace pro r. 2016'!$A:$B,'rekapitulace pro r. 2016'!$1:$4</definedName>
    <definedName name="Z_D7AB68E1_9A82_4173_9B91_F69806CF5399_.wvu.FilterData" localSheetId="0" hidden="1">'rekapitulace pro r. 2016'!#REF!</definedName>
    <definedName name="Z_D8EB1320_3917_462F_901C_8A581B1FD16A_.wvu.FilterData" localSheetId="0" hidden="1">'rekapitulace pro r. 2016'!$C$4:$AZ$180</definedName>
    <definedName name="Z_DA0992EB_6B7D_4023_9409_C05F5D4ABBB4_.wvu.FilterData" localSheetId="0" hidden="1">'rekapitulace pro r. 2016'!#REF!</definedName>
    <definedName name="Z_DA125483_823F_4B9E_829D_C20E1F4D7514_.wvu.FilterData" localSheetId="0" hidden="1">'rekapitulace pro r. 2016'!$D$4:$AZ$71</definedName>
    <definedName name="Z_DAE6E213_3D8D_4E4C_A46C_EFA9FBADB4DB_.wvu.FilterData" localSheetId="0" hidden="1">'rekapitulace pro r. 2016'!$AE$4:$AH$63</definedName>
    <definedName name="Z_DBB9E3DD_A798_4BA6_86CB_62C7654AF7C2_.wvu.FilterData" localSheetId="0" hidden="1">'rekapitulace pro r. 2016'!$B$4:$F$180</definedName>
    <definedName name="Z_DDCFC808_48A1_4174_8575_DADB522D22A0_.wvu.FilterData" localSheetId="0" hidden="1">'rekapitulace pro r. 2016'!$AE$4:$AH$63</definedName>
    <definedName name="Z_E18F526E_3662_4F2A_832F_18B708A7FC98_.wvu.FilterData" localSheetId="0" hidden="1">'rekapitulace pro r. 2016'!$A$2:$AZ$183</definedName>
    <definedName name="Z_E18F526E_3662_4F2A_832F_18B708A7FC98_.wvu.PrintTitles" localSheetId="0" hidden="1">'rekapitulace pro r. 2016'!$A:$B,'rekapitulace pro r. 2016'!$1:$4</definedName>
    <definedName name="Z_E1DDE73C_397B_46E5_852C_619C16EC98E3_.wvu.FilterData" localSheetId="0" hidden="1">'rekapitulace pro r. 2016'!$AE$4:$AH$63</definedName>
    <definedName name="Z_E27C4002_35A2_48B4_AF4F_27832C1FFD0E_.wvu.FilterData" localSheetId="0" hidden="1">'rekapitulace pro r. 2016'!#REF!</definedName>
    <definedName name="Z_E310DA9E_AAEE_4E7C_AD7C_887ADABBFE27_.wvu.FilterData" localSheetId="0" hidden="1">'rekapitulace pro r. 2016'!$D$4:$AZ$71</definedName>
    <definedName name="Z_E33EA06E_B28E_4768_86B5_6202472DAC37_.wvu.FilterData" localSheetId="0" hidden="1">'rekapitulace pro r. 2016'!$C$4:$AZ$183</definedName>
    <definedName name="Z_E43512F8_5B5E_4C98_B028_C017219FF044_.wvu.FilterData" localSheetId="0" hidden="1">'rekapitulace pro r. 2016'!#REF!</definedName>
    <definedName name="Z_E57D5CBC_71F0_490E_B85F_757EF8927DAA_.wvu.FilterData" localSheetId="0" hidden="1">'rekapitulace pro r. 2016'!$D$4:$AZ$71</definedName>
    <definedName name="Z_E5AF9B1F_A347_4D24_8DC5_66A1CA2BD16D_.wvu.FilterData" localSheetId="0" hidden="1">'rekapitulace pro r. 2016'!$D$4:$AZ$71</definedName>
    <definedName name="Z_E6FE3D43_AA32_4C50_B275_4F710A5933D8_.wvu.FilterData" localSheetId="0" hidden="1">'rekapitulace pro r. 2016'!$C$4:$AZ$180</definedName>
    <definedName name="Z_E85FD4D9_C35A_4673_A745_0479BADC3B23_.wvu.FilterData" localSheetId="0" hidden="1">'rekapitulace pro r. 2016'!$C$4:$AZ$180</definedName>
    <definedName name="Z_E89B76AE_ABC7_46EA_BFBE_2DAD8DC2B459_.wvu.FilterData" localSheetId="0" hidden="1">'rekapitulace pro r. 2016'!$D$4:$AZ$71</definedName>
    <definedName name="Z_E8F13626_305D_48FA_BFD2_A4D44CB5A124_.wvu.FilterData" localSheetId="0" hidden="1">'rekapitulace pro r. 2016'!$C$4:$AZ$180</definedName>
    <definedName name="Z_E9BDB633_D74D_4A44_BDF3_4A30B04647D8_.wvu.FilterData" localSheetId="0" hidden="1">'rekapitulace pro r. 2016'!$C$4:$AZ$180</definedName>
    <definedName name="Z_E9C22FF5_75EC_4C04_ABD6_408B88CEC3B9_.wvu.FilterData" localSheetId="0" hidden="1">'rekapitulace pro r. 2016'!$C$4:$AZ$183</definedName>
    <definedName name="Z_E9E53CE9_24F3_4B81_8BCD_6146FBD3348D_.wvu.FilterData" localSheetId="0" hidden="1">'rekapitulace pro r. 2016'!#REF!</definedName>
    <definedName name="Z_EA8F30B2_C419_4FBE_8681_6F4B9D4E44FA_.wvu.FilterData" localSheetId="0" hidden="1">'rekapitulace pro r. 2016'!#REF!</definedName>
    <definedName name="Z_EC8A5345_2A02_4E82_AB2E_13BF9AA06BEE_.wvu.FilterData" localSheetId="0" hidden="1">'rekapitulace pro r. 2016'!$A$2:$AZ$180</definedName>
    <definedName name="Z_ED4807F7_1301_4643_AA69_46F2817CCF9E_.wvu.FilterData" localSheetId="0" hidden="1">'rekapitulace pro r. 2016'!$AE$4:$AH$63</definedName>
    <definedName name="Z_F1313BD5_43C5_483D_8067_7BE5FCE53E5A_.wvu.FilterData" localSheetId="0" hidden="1">'rekapitulace pro r. 2016'!$A$2:$AZ$180</definedName>
    <definedName name="Z_F13E7FFF_B46F_45C2_8C93_8A75CE285D97_.wvu.FilterData" localSheetId="0" hidden="1">'rekapitulace pro r. 2016'!$AY$4:$AZ$180</definedName>
    <definedName name="Z_F146303A_422F_4031_B192_237C4CC1A8B7_.wvu.FilterData" localSheetId="0" hidden="1">'rekapitulace pro r. 2016'!$A$2:$AZ$183</definedName>
    <definedName name="Z_F1F38FDC_2C00_495F_8FB9_F8BA8BB269B2_.wvu.FilterData" localSheetId="0" hidden="1">'rekapitulace pro r. 2016'!$A$2:$AZ$180</definedName>
    <definedName name="Z_F292DB3E_B34F_4000_8BFC_3E7A91907B5E_.wvu.FilterData" localSheetId="0" hidden="1">'rekapitulace pro r. 2016'!$C$4:$AZ$180</definedName>
    <definedName name="Z_F3D1AC9C_FE0D_438A_88AC_8D3A8FAAA497_.wvu.Cols" localSheetId="0" hidden="1">'rekapitulace pro r. 2016'!#REF!,'rekapitulace pro r. 2016'!#REF!,'rekapitulace pro r. 2016'!#REF!</definedName>
    <definedName name="Z_F3D1AC9C_FE0D_438A_88AC_8D3A8FAAA497_.wvu.FilterData" localSheetId="0" hidden="1">'rekapitulace pro r. 2016'!$D$4:$AZ$71</definedName>
    <definedName name="Z_F3D1AC9C_FE0D_438A_88AC_8D3A8FAAA497_.wvu.PrintTitles" localSheetId="0" hidden="1">'rekapitulace pro r. 2016'!$A:$B,'rekapitulace pro r. 2016'!$2:$4</definedName>
    <definedName name="Z_F3F60F77_A5EA_4E9E_849E_A8F47C65173C_.wvu.FilterData" localSheetId="0" hidden="1">'rekapitulace pro r. 2016'!$D$4:$AZ$71</definedName>
    <definedName name="Z_F58E96A6_7FE1_4D44_A1BA_5CC1A0899A23_.wvu.FilterData" localSheetId="0" hidden="1">'rekapitulace pro r. 2016'!$C$4:$AZ$183</definedName>
    <definedName name="Z_F5B550DD_DB11_49EA_92DA_CBF0FB05EFAF_.wvu.FilterData" localSheetId="0" hidden="1">'rekapitulace pro r. 2016'!$A$2:$AZ$180</definedName>
    <definedName name="Z_F5DE1C9B_F8F7_4DBB_A63B_04D80C3C88C4_.wvu.FilterData" localSheetId="0" hidden="1">'rekapitulace pro r. 2016'!$A$2:$AZ$180</definedName>
    <definedName name="Z_F66B930A_F4A5_4357_A932_87D66427A5A7_.wvu.FilterData" localSheetId="0" hidden="1">'rekapitulace pro r. 2016'!$A$2:$AZ$180</definedName>
    <definedName name="Z_F6CB4AE8_AADB_41CA_8A6A_6AC2BE57684A_.wvu.FilterData" localSheetId="0" hidden="1">'rekapitulace pro r. 2016'!#REF!</definedName>
    <definedName name="Z_F866F523_F315_41D1_81F1_8D98650DBDF6_.wvu.FilterData" localSheetId="0" hidden="1">'rekapitulace pro r. 2016'!$AE$4:$AH$63</definedName>
    <definedName name="Z_F8C0D839_706D_450F_996A_EAF282418ECE_.wvu.FilterData" localSheetId="0" hidden="1">'rekapitulace pro r. 2016'!#REF!</definedName>
    <definedName name="Z_F8FFFAAD_62C1_4EF9_A7C6_7D364EAE9AE2_.wvu.FilterData" localSheetId="0" hidden="1">'rekapitulace pro r. 2016'!$AY$4:$AZ$180</definedName>
    <definedName name="Z_F9412045_96A3_4547_A4BF_2DD72C6EFB7A_.wvu.FilterData" localSheetId="0" hidden="1">'rekapitulace pro r. 2016'!$A$2:$AZ$180</definedName>
    <definedName name="Z_FB107357_1E47_4800_8434_81EDBC5D2FDD_.wvu.FilterData" localSheetId="0" hidden="1">'rekapitulace pro r. 2016'!$C$4:$AY$178</definedName>
    <definedName name="Z_FB2AF93A_82BC_4622_BB5B_54CB5003CB81_.wvu.FilterData" localSheetId="0" hidden="1">'rekapitulace pro r. 2016'!$A$2:$AZ$180</definedName>
    <definedName name="Z_FBBC326D_D4D9_46A9_A766_6D75E63F40EC_.wvu.FilterData" localSheetId="0" hidden="1">'rekapitulace pro r. 2016'!#REF!</definedName>
    <definedName name="Z_FC72C826_3014_4B02_997F_4B83B610CE13_.wvu.FilterData" localSheetId="0" hidden="1">'rekapitulace pro r. 2016'!#REF!</definedName>
    <definedName name="Z_FCA7C4D0_F184_4FFA_BC07_E6B01D6F8563_.wvu.FilterData" localSheetId="0" hidden="1">'rekapitulace pro r. 2016'!$A$3:$AY$178</definedName>
    <definedName name="Z_FCA9C395_7740_4D59_B2AF_7B3B8834ADF4_.wvu.FilterData" localSheetId="0" hidden="1">'rekapitulace pro r. 2016'!$AE$4:$AH$63</definedName>
    <definedName name="Z_FCC10358_9EE5_43B9_AAAC_502572BC39F1_.wvu.FilterData" localSheetId="0" hidden="1">'rekapitulace pro r. 2016'!#REF!</definedName>
    <definedName name="Z_FD8EA892_D3D8_40C4_A7D8_FF2F4D295907_.wvu.FilterData" localSheetId="0" hidden="1">'rekapitulace pro r. 2016'!$C$4:$AZ$183</definedName>
    <definedName name="Z_FD98EB95_8BB0_4C85_A3A7_529968E529E8_.wvu.FilterData" localSheetId="0" hidden="1">'rekapitulace pro r. 2016'!$D$4:$AZ$71</definedName>
    <definedName name="Z_FDEC49BF_F78F_4770_B477_B89702F92A26_.wvu.FilterData" localSheetId="0" hidden="1">'rekapitulace pro r. 2016'!#REF!</definedName>
    <definedName name="Z_FE02AECB_5226_441D_BB2C_D46D77571228_.wvu.FilterData" localSheetId="0" hidden="1">'rekapitulace pro r. 2016'!$C$4:$AZ$183</definedName>
    <definedName name="Z_FE72A262_5F60_4734_BA37_E1F53DE32186_.wvu.FilterData" localSheetId="0" hidden="1">'rekapitulace pro r. 2016'!$C$4:$AZ$183</definedName>
    <definedName name="Z_FE72A262_5F60_4734_BA37_E1F53DE32186_.wvu.PrintTitles" localSheetId="0" hidden="1">'rekapitulace pro r. 2016'!$A:$B,'rekapitulace pro r. 2016'!$1:$4</definedName>
    <definedName name="Z_FEC75DED_4806_4334_8CA9_51F062E995D5_.wvu.FilterData" localSheetId="0" hidden="1">'rekapitulace pro r. 2016'!#REF!</definedName>
    <definedName name="Z_FEE0BD9D_74E2_4A4F_B54A_45E54A47EF84_.wvu.FilterData" localSheetId="0" hidden="1">'rekapitulace pro r. 2016'!$D$4:$AZ$71</definedName>
  </definedNames>
  <calcPr fullCalcOnLoad="1"/>
</workbook>
</file>

<file path=xl/comments1.xml><?xml version="1.0" encoding="utf-8"?>
<comments xmlns="http://schemas.openxmlformats.org/spreadsheetml/2006/main">
  <authors>
    <author>213</author>
  </authors>
  <commentList>
    <comment ref="AA36" authorId="0">
      <text>
        <r>
          <rPr>
            <b/>
            <sz val="9"/>
            <rFont val="Tahoma"/>
            <family val="2"/>
          </rPr>
          <t>213:</t>
        </r>
        <r>
          <rPr>
            <sz val="9"/>
            <rFont val="Tahoma"/>
            <family val="2"/>
          </rPr>
          <t xml:space="preserve">
dodatl přičten 0,5 úvazek rozpočtáře
</t>
        </r>
      </text>
    </comment>
    <comment ref="AA35" authorId="0">
      <text>
        <r>
          <rPr>
            <b/>
            <sz val="9"/>
            <rFont val="Tahoma"/>
            <family val="2"/>
          </rPr>
          <t>213:</t>
        </r>
        <r>
          <rPr>
            <sz val="9"/>
            <rFont val="Tahoma"/>
            <family val="2"/>
          </rPr>
          <t xml:space="preserve">
dodat. Odečten asist. Ped. soc. znev.
</t>
        </r>
      </text>
    </comment>
  </commentList>
</comments>
</file>

<file path=xl/sharedStrings.xml><?xml version="1.0" encoding="utf-8"?>
<sst xmlns="http://schemas.openxmlformats.org/spreadsheetml/2006/main" count="1918" uniqueCount="132">
  <si>
    <t>škola, zařízení</t>
  </si>
  <si>
    <t>L8</t>
  </si>
  <si>
    <t>P16</t>
  </si>
  <si>
    <t>buňka ve finan. rozvaze</t>
  </si>
  <si>
    <t>tis. Kč</t>
  </si>
  <si>
    <t>změna nenár. sl</t>
  </si>
  <si>
    <t>P6</t>
  </si>
  <si>
    <t>L6</t>
  </si>
  <si>
    <t>L10a</t>
  </si>
  <si>
    <t>L10b</t>
  </si>
  <si>
    <t>L11</t>
  </si>
  <si>
    <t>L12</t>
  </si>
  <si>
    <t>L13</t>
  </si>
  <si>
    <t>Kč</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</si>
  <si>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</si>
  <si>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</si>
  <si>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</si>
  <si>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</si>
  <si>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</si>
  <si>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</si>
  <si>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</si>
  <si>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</si>
  <si>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</si>
  <si>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</si>
  <si>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</si>
  <si>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</si>
  <si>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</si>
  <si>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</si>
  <si>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</si>
  <si>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</si>
  <si>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</si>
  <si>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</si>
  <si>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 xml:space="preserve">celkem </t>
  </si>
  <si>
    <t>PED</t>
  </si>
  <si>
    <t>NEPED</t>
  </si>
  <si>
    <t>KATEG. ZAM.</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</si>
  <si>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</si>
  <si>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</si>
  <si>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</si>
  <si>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</si>
  <si>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</si>
  <si>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</si>
  <si>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</si>
  <si>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</si>
  <si>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</si>
  <si>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family val="0"/>
      </rPr>
      <t xml:space="preserve">oček. platy </t>
    </r>
    <r>
      <rPr>
        <sz val="9"/>
        <rFont val="Times New Roman CE"/>
        <family val="0"/>
      </rPr>
      <t>objem</t>
    </r>
    <r>
      <rPr>
        <sz val="9"/>
        <rFont val="Times New Roman CE"/>
        <family val="1"/>
      </rPr>
      <t xml:space="preserve">
</t>
    </r>
    <r>
      <rPr>
        <b/>
        <sz val="9"/>
        <rFont val="Times New Roman CE"/>
        <family val="0"/>
      </rPr>
      <t>2015</t>
    </r>
    <r>
      <rPr>
        <sz val="9"/>
        <rFont val="Times New Roman CE"/>
        <family val="1"/>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</si>
  <si>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</si>
  <si>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</si>
  <si>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</si>
  <si>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</si>
  <si>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</si>
  <si>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</si>
  <si>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</si>
  <si>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</si>
  <si>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</si>
  <si>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</si>
  <si>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</si>
  <si>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</si>
  <si>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</si>
  <si>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</si>
  <si>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</si>
  <si>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</si>
  <si>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</si>
  <si>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</si>
  <si>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</si>
  <si>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</si>
  <si>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</si>
  <si>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</si>
  <si>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</si>
  <si>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</si>
  <si>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</si>
  <si>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</si>
  <si>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</si>
  <si>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</si>
  <si>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přímé+tarify</t>
  </si>
  <si>
    <t>přímé 33353</t>
  </si>
  <si>
    <t>RP 2015  
na tarify 
nedokryto</t>
  </si>
  <si>
    <t>projednání</t>
  </si>
  <si>
    <r>
      <t>platy roč. úpr. 2015</t>
    </r>
    <r>
      <rPr>
        <b/>
        <i/>
        <sz val="9"/>
        <rFont val="Times New Roman CE"/>
        <family val="0"/>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</si>
  <si>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</si>
  <si>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</si>
  <si>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</si>
  <si>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</si>
  <si>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</si>
  <si>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</si>
  <si>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</si>
  <si>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</si>
  <si>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</si>
  <si>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</si>
  <si>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</si>
  <si>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</si>
  <si>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</si>
  <si>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normat</t>
  </si>
  <si>
    <t>př. poč. zam. 2015 ze stát. r.</t>
  </si>
  <si>
    <t>zaměstnanci, úroveň odměňování - skutečnost v roce 2015, hrazeno ze stát. rozpočtu</t>
  </si>
  <si>
    <t>platy celkem 
r. 2015
tis.Kč</t>
  </si>
  <si>
    <t>rozp. platy 
přímé 15 
ÚZ 33353</t>
  </si>
  <si>
    <t>prům. měs. plat 2015</t>
  </si>
  <si>
    <t>pr.osob. přípl. 2015</t>
  </si>
  <si>
    <t>odměny
prům. 2015</t>
  </si>
  <si>
    <t>prům. nenár.sl.
2015</t>
  </si>
  <si>
    <t>oč. pr.př.p. zam. 16</t>
  </si>
  <si>
    <t>zaměstnanci, prům.  platy 2016  v Kč</t>
  </si>
  <si>
    <t>dopočtený prům. měs. plat 2016</t>
  </si>
  <si>
    <t>kalk. 
nárok. sl. 16</t>
  </si>
  <si>
    <t>úroveň nenár. r.
2016 cel.</t>
  </si>
  <si>
    <r>
      <rPr>
        <b/>
        <sz val="9"/>
        <rFont val="Times New Roman CE"/>
        <family val="0"/>
      </rPr>
      <t xml:space="preserve">oček. platy </t>
    </r>
    <r>
      <rPr>
        <sz val="9"/>
        <rFont val="Times New Roman CE"/>
        <family val="0"/>
      </rPr>
      <t>objem</t>
    </r>
    <r>
      <rPr>
        <sz val="9"/>
        <rFont val="Times New Roman CE"/>
        <family val="1"/>
      </rPr>
      <t xml:space="preserve">
</t>
    </r>
    <r>
      <rPr>
        <b/>
        <sz val="9"/>
        <rFont val="Times New Roman CE"/>
        <family val="0"/>
      </rPr>
      <t>2016</t>
    </r>
    <r>
      <rPr>
        <sz val="9"/>
        <rFont val="Times New Roman CE"/>
        <family val="1"/>
      </rPr>
      <t xml:space="preserve"> tis.Kč</t>
    </r>
  </si>
  <si>
    <t>návrh platy
norm. 2016
v tis. Kč</t>
  </si>
  <si>
    <t>návrh -oček. 16
tis. Kč</t>
  </si>
  <si>
    <t>zm. nenár. sl. 15 Kč
krok A</t>
  </si>
  <si>
    <t>zm. nenár. sl. 2015 %
krok A</t>
  </si>
  <si>
    <t>zaměstn.
objekt. 16
krok B</t>
  </si>
  <si>
    <t>návrh - oček. 16
krok B</t>
  </si>
  <si>
    <t>zm. nenár. sl.2015 Kč
krok B</t>
  </si>
  <si>
    <t>zm. nenár. sl. 2015 %
krok B</t>
  </si>
  <si>
    <r>
      <t>platy roč. úpr. 2016</t>
    </r>
    <r>
      <rPr>
        <b/>
        <i/>
        <sz val="9"/>
        <rFont val="Times New Roman CE"/>
        <family val="0"/>
      </rPr>
      <t xml:space="preserve">
v tis. Kč</t>
    </r>
  </si>
  <si>
    <t>kalkulace a vybilancování meziročního dopadu rozpisu rozpočtu pro rok 2016</t>
  </si>
  <si>
    <t>zm. nenár. sl. 15 %</t>
  </si>
  <si>
    <t>nenár. sl. 16/15</t>
  </si>
  <si>
    <t>platy 16
roční obj.
v tis. Kč</t>
  </si>
  <si>
    <t>nenár. sl.
vyplacené v  r. 2015</t>
  </si>
  <si>
    <t>prům. nenár. sl. r. 2014</t>
  </si>
  <si>
    <t>vývoj oproti r. 2014</t>
  </si>
  <si>
    <t>podíl nenár. sl 15/14</t>
  </si>
  <si>
    <t>porovnání na požadavky org.- r.2016</t>
  </si>
  <si>
    <t>př. poč. zam. 2015 z ESF</t>
  </si>
  <si>
    <t>platy P1-04
-ÚZ33353-vyčísl. RP</t>
  </si>
  <si>
    <t>změna tar. 11.2015
(0,0??)</t>
  </si>
  <si>
    <t>mzd.inv</t>
  </si>
  <si>
    <t>RP 2015  
na platy 
33061</t>
  </si>
  <si>
    <t>abs. objem</t>
  </si>
  <si>
    <t xml:space="preserve"> pokrytí zvýš. tarifů</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</si>
</sst>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
    <numFmt numFmtId="167" formatCode="#,##0.000"/>
    <numFmt numFmtId="168" formatCode="#,##0.0"/>
  </numFmts>
  <fonts count="66">
    <font>
      <sz val="10"/>
      <name val="Arial CE"/>
      <family val="0"/>
    </font>
    <font>
      <sz val="11"/>
      <color indexed="8"/>
      <name val="Calibri"/>
      <family val="2"/>
    </font>
    <font>
      <sz val="10"/>
      <name val="Times New Roman CE"/>
      <family val="1"/>
    </font>
    <font>
      <b/>
      <sz val="10"/>
      <name val="Arial CE"/>
      <family val="2"/>
    </font>
    <font>
      <i/>
      <sz val="10"/>
      <name val="Times New Roman CE"/>
      <family val="1"/>
    </font>
    <font>
      <sz val="9"/>
      <name val="Times New Roman CE"/>
      <family val="1"/>
    </font>
    <font>
      <b/>
      <i/>
      <sz val="10"/>
      <name val="Times New Roman CE"/>
      <family val="1"/>
    </font>
    <font>
      <sz val="9"/>
      <name val="Arial CE"/>
      <family val="0"/>
    </font>
    <font>
      <b/>
      <sz val="9"/>
      <name val="Times New Roman CE"/>
      <family val="1"/>
    </font>
    <font>
      <b/>
      <sz val="9"/>
      <name val="Arial CE"/>
      <family val="2"/>
    </font>
    <font>
      <b/>
      <sz val="10"/>
      <name val="Times New Roman CE"/>
      <family val="0"/>
    </font>
    <font>
      <sz val="8"/>
      <name val="Times New Roman CE"/>
      <family val="1"/>
    </font>
    <font>
      <sz val="9"/>
      <name val="Tahoma"/>
      <family val="2"/>
    </font>
    <font>
      <b/>
      <sz val="9"/>
      <name val="Tahoma"/>
      <family val="2"/>
    </font>
    <font>
      <sz val="8"/>
      <name val="Arial CE"/>
      <family val="0"/>
    </font>
    <font>
      <b/>
      <i/>
      <sz val="9"/>
      <name val="Times New Roman CE"/>
      <family val="0"/>
    </font>
    <font>
      <sz val="9"/>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8"/>
      <name val="Arial CE"/>
      <family val="0"/>
    </font>
    <font>
      <sz val="10"/>
      <color indexed="8"/>
      <name val="Arial CE"/>
      <family val="0"/>
    </font>
    <font>
      <i/>
      <sz val="9"/>
      <color indexed="10"/>
      <name val="Times New Roman CE"/>
      <family val="1"/>
    </font>
    <font>
      <sz val="9"/>
      <color indexed="8"/>
      <name val="Times New Roman CE"/>
      <family val="1"/>
    </font>
    <font>
      <b/>
      <sz val="10"/>
      <color indexed="8"/>
      <name val="Arial CE"/>
      <family val="0"/>
    </font>
    <font>
      <sz val="8"/>
      <color indexed="8"/>
      <name val="Arial CE"/>
      <family val="0"/>
    </font>
    <font>
      <sz val="9"/>
      <color indexed="10"/>
      <name val="Times New Roman CE"/>
      <family val="1"/>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Arial CE"/>
      <family val="0"/>
    </font>
    <font>
      <sz val="10"/>
      <color theme="1"/>
      <name val="Arial CE"/>
      <family val="0"/>
    </font>
    <font>
      <i/>
      <sz val="9"/>
      <color rgb="FFFF0000"/>
      <name val="Times New Roman CE"/>
      <family val="1"/>
    </font>
    <font>
      <sz val="9"/>
      <color theme="1"/>
      <name val="Times New Roman CE"/>
      <family val="1"/>
    </font>
    <font>
      <b/>
      <sz val="10"/>
      <color theme="1"/>
      <name val="Arial CE"/>
      <family val="0"/>
    </font>
    <font>
      <sz val="8"/>
      <color theme="1"/>
      <name val="Arial CE"/>
      <family val="0"/>
    </font>
    <font>
      <sz val="9"/>
      <color rgb="FFFF0000"/>
      <name val="Times New Roman CE"/>
      <family val="1"/>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rgb="FF99FFCC"/>
        <bgColor indexed="64"/>
      </patternFill>
    </fill>
    <fill>
      <patternFill patternType="solid">
        <fgColor rgb="FFFFDE75"/>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medium"/>
      <top/>
      <bottom/>
    </border>
    <border>
      <left style="thin"/>
      <right style="medium"/>
      <top style="thin"/>
      <bottom style="thin"/>
    </border>
    <border>
      <left/>
      <right style="medium"/>
      <top style="medium"/>
      <bottom style="thin"/>
    </border>
    <border>
      <left style="thin"/>
      <right style="medium"/>
      <top style="thin"/>
      <bottom/>
    </border>
    <border>
      <left style="medium"/>
      <right style="thin"/>
      <top style="thin"/>
      <bottom style="thin"/>
    </border>
    <border>
      <left style="medium"/>
      <right style="thin"/>
      <top/>
      <bottom/>
    </border>
    <border>
      <left style="thin"/>
      <right/>
      <top style="thin"/>
      <bottom style="thin"/>
    </border>
    <border>
      <left style="medium"/>
      <right style="thin"/>
      <top style="medium"/>
      <bottom style="hair"/>
    </border>
    <border>
      <left style="thin"/>
      <right style="medium"/>
      <top style="medium"/>
      <bottom style="hair"/>
    </border>
    <border>
      <left style="medium"/>
      <right style="medium"/>
      <top style="thin"/>
      <bottom style="thin"/>
    </border>
    <border>
      <left style="medium"/>
      <right/>
      <top style="thin"/>
      <bottom style="thin"/>
    </border>
    <border>
      <left style="medium"/>
      <right/>
      <top style="medium"/>
      <bottom style="thin"/>
    </border>
    <border>
      <left style="thin"/>
      <right style="thin"/>
      <top/>
      <bottom style="thin"/>
    </border>
    <border>
      <left style="medium"/>
      <right style="thin"/>
      <top/>
      <bottom style="thin"/>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style="thin"/>
      <bottom style="medium"/>
    </border>
    <border>
      <left/>
      <right/>
      <top/>
      <bottom style="thin"/>
    </border>
    <border>
      <left style="thin"/>
      <right style="thin"/>
      <top/>
      <bottom style="medium"/>
    </border>
    <border>
      <left style="medium"/>
      <right style="thin"/>
      <top/>
      <bottom style="medium"/>
    </border>
    <border>
      <left style="thin"/>
      <right style="medium"/>
      <top/>
      <bottom style="medium"/>
    </border>
    <border>
      <left style="thin"/>
      <right style="thin"/>
      <top style="thin"/>
      <bottom/>
    </border>
    <border>
      <left/>
      <right/>
      <top style="thin"/>
      <bottom/>
    </border>
    <border>
      <left style="thin"/>
      <right style="thin"/>
      <top style="thin"/>
      <bottom style="medium"/>
    </border>
    <border>
      <left style="thin"/>
      <right style="medium"/>
      <top style="thin"/>
      <bottom style="medium"/>
    </border>
    <border>
      <left style="thin"/>
      <right style="thin"/>
      <top/>
      <bottom/>
    </border>
    <border>
      <left style="medium"/>
      <right style="thin"/>
      <top style="medium"/>
      <bottom/>
    </border>
    <border>
      <left style="medium"/>
      <right/>
      <top style="thin"/>
      <bottom style="medium"/>
    </border>
    <border>
      <left/>
      <right/>
      <top style="thin"/>
      <bottom style="medium"/>
    </border>
    <border>
      <left style="medium"/>
      <right/>
      <top/>
      <bottom style="thin"/>
    </border>
    <border>
      <left/>
      <right/>
      <top style="medium"/>
      <bottom style="thin"/>
    </border>
    <border>
      <left/>
      <right style="thin"/>
      <top style="thin"/>
      <bottom/>
    </border>
    <border>
      <left/>
      <right style="thin"/>
      <top style="medium"/>
      <bottom style="thin"/>
    </border>
    <border>
      <left/>
      <right style="thin"/>
      <top style="thin"/>
      <bottom style="medium"/>
    </border>
    <border>
      <left/>
      <right style="thin"/>
      <top/>
      <bottom style="thin"/>
    </border>
    <border>
      <left style="thin"/>
      <right style="thin"/>
      <top style="medium"/>
      <bottom style="hair"/>
    </border>
    <border>
      <left style="thin"/>
      <right style="thin"/>
      <top style="medium"/>
      <botto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bottom style="medium"/>
    </border>
    <border>
      <left style="medium"/>
      <right style="medium"/>
      <top style="thin"/>
      <bottom/>
    </border>
    <border>
      <left style="medium"/>
      <right style="medium"/>
      <top/>
      <bottom/>
    </border>
    <border>
      <left/>
      <right style="medium"/>
      <top style="thin"/>
      <bottom style="thin"/>
    </border>
    <border>
      <left/>
      <right style="medium"/>
      <top/>
      <bottom style="thin"/>
    </border>
    <border>
      <left/>
      <right style="thin"/>
      <top/>
      <bottom style="medium"/>
    </border>
    <border>
      <left/>
      <right style="thin"/>
      <top/>
      <bottom/>
    </border>
    <border>
      <left style="thin"/>
      <right/>
      <top style="medium"/>
      <bottom style="thin"/>
    </border>
    <border>
      <left style="thin"/>
      <right/>
      <top style="thin"/>
      <bottom style="medium"/>
    </border>
    <border>
      <left style="medium"/>
      <right/>
      <top style="thin"/>
      <bottom/>
    </border>
    <border>
      <left style="thin"/>
      <right/>
      <top style="thin"/>
      <bottom/>
    </border>
    <border>
      <left style="medium"/>
      <right/>
      <top style="medium"/>
      <bottom/>
    </border>
    <border>
      <left/>
      <right/>
      <top style="medium"/>
      <bottom/>
    </border>
    <border>
      <left/>
      <right style="medium"/>
      <top style="medium"/>
      <bottom/>
    </border>
    <border>
      <left style="thin"/>
      <right/>
      <top/>
      <bottom style="thin"/>
    </border>
    <border>
      <left/>
      <right style="thin"/>
      <top style="medium"/>
      <bottom/>
    </border>
    <border>
      <left/>
      <right style="medium"/>
      <top style="thin"/>
      <bottom style="medium"/>
    </border>
    <border>
      <left/>
      <right style="medium"/>
      <top style="thin"/>
      <bottom/>
    </border>
    <border>
      <left/>
      <right style="medium"/>
      <top/>
      <bottom style="medium"/>
    </border>
    <border>
      <left/>
      <right style="medium"/>
      <top/>
      <bottom/>
    </border>
    <border>
      <left/>
      <right/>
      <top/>
      <bottom style="medium"/>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519">
    <xf numFmtId="0" fontId="0" fillId="0" borderId="0" xfId="0" applyAlignment="1">
      <alignment/>
    </xf>
    <xf numFmtId="0" fontId="2" fillId="0" borderId="0" xfId="0" applyFont="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1" fontId="0" fillId="33" borderId="10" xfId="0" applyNumberFormat="1" applyFill="1" applyBorder="1" applyAlignment="1">
      <alignment/>
    </xf>
    <xf numFmtId="166" fontId="0" fillId="33" borderId="10" xfId="0" applyNumberFormat="1" applyFill="1" applyBorder="1" applyAlignment="1">
      <alignment/>
    </xf>
    <xf numFmtId="166" fontId="0" fillId="33" borderId="10" xfId="47" applyNumberFormat="1" applyFont="1" applyFill="1" applyBorder="1" applyAlignment="1">
      <alignment/>
    </xf>
    <xf numFmtId="0" fontId="4" fillId="0" borderId="11" xfId="0" applyFont="1" applyBorder="1" applyAlignment="1">
      <alignment horizontal="center"/>
    </xf>
    <xf numFmtId="164" fontId="0" fillId="33" borderId="12" xfId="0" applyNumberFormat="1" applyFill="1" applyBorder="1" applyAlignment="1">
      <alignment/>
    </xf>
    <xf numFmtId="0" fontId="4" fillId="0" borderId="13" xfId="0" applyFont="1" applyBorder="1" applyAlignment="1">
      <alignment/>
    </xf>
    <xf numFmtId="0" fontId="6" fillId="0" borderId="10"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33" borderId="14" xfId="47" applyNumberFormat="1" applyFont="1" applyFill="1" applyBorder="1" applyAlignment="1">
      <alignment/>
    </xf>
    <xf numFmtId="0" fontId="0" fillId="0" borderId="15" xfId="0" applyBorder="1" applyAlignment="1">
      <alignment/>
    </xf>
    <xf numFmtId="16" fontId="4" fillId="0" borderId="16" xfId="0" applyNumberFormat="1" applyFont="1" applyBorder="1" applyAlignment="1">
      <alignment horizontal="center"/>
    </xf>
    <xf numFmtId="164" fontId="0" fillId="33" borderId="17" xfId="0" applyNumberFormat="1" applyFill="1" applyBorder="1" applyAlignment="1">
      <alignment/>
    </xf>
    <xf numFmtId="9" fontId="0" fillId="33" borderId="14" xfId="47" applyNumberFormat="1" applyFont="1" applyFill="1" applyBorder="1" applyAlignment="1">
      <alignment/>
    </xf>
    <xf numFmtId="168" fontId="0" fillId="0" borderId="0" xfId="0" applyNumberFormat="1" applyAlignment="1">
      <alignment/>
    </xf>
    <xf numFmtId="168" fontId="4" fillId="34" borderId="18" xfId="0" applyNumberFormat="1" applyFont="1" applyFill="1" applyBorder="1" applyAlignment="1">
      <alignment horizontal="center"/>
    </xf>
    <xf numFmtId="168" fontId="0" fillId="0" borderId="17" xfId="0" applyNumberFormat="1" applyBorder="1" applyAlignment="1">
      <alignment/>
    </xf>
    <xf numFmtId="0" fontId="5" fillId="0" borderId="14" xfId="0" applyFont="1" applyBorder="1" applyAlignment="1">
      <alignment horizontal="center" wrapText="1"/>
    </xf>
    <xf numFmtId="0" fontId="7" fillId="0" borderId="0" xfId="0" applyFont="1" applyAlignment="1">
      <alignment/>
    </xf>
    <xf numFmtId="0" fontId="0" fillId="0" borderId="0" xfId="0" applyFill="1" applyAlignment="1">
      <alignment/>
    </xf>
    <xf numFmtId="0" fontId="5" fillId="0" borderId="0" xfId="0" applyFont="1" applyAlignment="1">
      <alignment horizontal="center" vertical="center" wrapText="1"/>
    </xf>
    <xf numFmtId="0" fontId="5" fillId="0" borderId="19"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35" borderId="10" xfId="0" applyFont="1" applyFill="1" applyBorder="1" applyAlignment="1">
      <alignment horizontal="center" wrapText="1"/>
    </xf>
    <xf numFmtId="0" fontId="5" fillId="36" borderId="10" xfId="0" applyFont="1" applyFill="1" applyBorder="1" applyAlignment="1">
      <alignment horizontal="center" wrapText="1"/>
    </xf>
    <xf numFmtId="0" fontId="5" fillId="0" borderId="17" xfId="0" applyFont="1" applyBorder="1" applyAlignment="1">
      <alignment horizontal="center" wrapText="1"/>
    </xf>
    <xf numFmtId="168" fontId="5" fillId="34" borderId="20" xfId="0" applyNumberFormat="1" applyFont="1" applyFill="1" applyBorder="1" applyAlignment="1">
      <alignment horizontal="center" wrapText="1"/>
    </xf>
    <xf numFmtId="0" fontId="5" fillId="0" borderId="21" xfId="0" applyFont="1" applyBorder="1" applyAlignment="1">
      <alignment horizontal="center" wrapText="1"/>
    </xf>
    <xf numFmtId="0" fontId="5" fillId="0" borderId="0" xfId="0" applyFont="1" applyAlignment="1">
      <alignment horizontal="center" wrapText="1"/>
    </xf>
    <xf numFmtId="0" fontId="5" fillId="0" borderId="12" xfId="0" applyFont="1" applyFill="1" applyBorder="1" applyAlignment="1">
      <alignment horizontal="left" vertical="center" wrapText="1"/>
    </xf>
    <xf numFmtId="168" fontId="4" fillId="37" borderId="22" xfId="0" applyNumberFormat="1" applyFont="1" applyFill="1" applyBorder="1" applyAlignment="1">
      <alignment horizontal="center"/>
    </xf>
    <xf numFmtId="168" fontId="0" fillId="0" borderId="23" xfId="0" applyNumberFormat="1" applyBorder="1" applyAlignment="1">
      <alignment/>
    </xf>
    <xf numFmtId="0" fontId="2" fillId="38" borderId="24" xfId="0" applyFont="1" applyFill="1" applyBorder="1" applyAlignment="1">
      <alignment horizontal="center" wrapText="1"/>
    </xf>
    <xf numFmtId="0" fontId="4" fillId="0" borderId="23" xfId="0" applyFont="1" applyBorder="1" applyAlignment="1">
      <alignment horizontal="center"/>
    </xf>
    <xf numFmtId="168" fontId="0" fillId="0" borderId="0" xfId="0" applyNumberFormat="1" applyFill="1" applyAlignment="1">
      <alignment/>
    </xf>
    <xf numFmtId="0" fontId="0" fillId="0" borderId="10" xfId="0" applyBorder="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xf>
    <xf numFmtId="0" fontId="0" fillId="38" borderId="0" xfId="0" applyFill="1" applyAlignment="1">
      <alignment/>
    </xf>
    <xf numFmtId="0" fontId="0" fillId="0" borderId="0" xfId="0" applyFont="1" applyFill="1" applyBorder="1" applyAlignment="1">
      <alignment/>
    </xf>
    <xf numFmtId="168" fontId="7" fillId="0" borderId="0" xfId="0" applyNumberFormat="1" applyFont="1" applyAlignment="1">
      <alignment/>
    </xf>
    <xf numFmtId="168" fontId="0" fillId="34" borderId="0" xfId="0" applyNumberFormat="1" applyFill="1" applyAlignment="1">
      <alignment/>
    </xf>
    <xf numFmtId="0" fontId="7" fillId="0" borderId="25" xfId="0" applyFont="1" applyBorder="1" applyAlignment="1">
      <alignment horizontal="center" vertical="center"/>
    </xf>
    <xf numFmtId="1" fontId="7" fillId="0" borderId="25" xfId="0" applyNumberFormat="1" applyFont="1" applyBorder="1" applyAlignment="1">
      <alignment/>
    </xf>
    <xf numFmtId="164" fontId="7" fillId="33" borderId="26" xfId="0" applyNumberFormat="1" applyFont="1" applyFill="1" applyBorder="1" applyAlignment="1">
      <alignment/>
    </xf>
    <xf numFmtId="9" fontId="7" fillId="33" borderId="27" xfId="47" applyNumberFormat="1" applyFont="1" applyFill="1" applyBorder="1" applyAlignment="1">
      <alignment/>
    </xf>
    <xf numFmtId="168" fontId="7" fillId="0" borderId="26" xfId="0" applyNumberFormat="1" applyFont="1" applyBorder="1" applyAlignment="1">
      <alignment/>
    </xf>
    <xf numFmtId="0" fontId="7" fillId="0" borderId="28" xfId="0" applyFont="1" applyBorder="1" applyAlignment="1">
      <alignment horizontal="center" vertical="center"/>
    </xf>
    <xf numFmtId="1" fontId="7" fillId="0" borderId="28" xfId="0" applyNumberFormat="1" applyFont="1" applyBorder="1" applyAlignment="1">
      <alignment/>
    </xf>
    <xf numFmtId="164" fontId="7" fillId="33" borderId="29" xfId="0" applyNumberFormat="1" applyFont="1" applyFill="1" applyBorder="1" applyAlignment="1">
      <alignment/>
    </xf>
    <xf numFmtId="9" fontId="7" fillId="33" borderId="30" xfId="47" applyNumberFormat="1" applyFont="1" applyFill="1" applyBorder="1" applyAlignment="1">
      <alignment/>
    </xf>
    <xf numFmtId="168" fontId="7" fillId="0" borderId="29" xfId="0" applyNumberFormat="1" applyFont="1" applyBorder="1" applyAlignment="1">
      <alignment/>
    </xf>
    <xf numFmtId="168" fontId="7" fillId="0" borderId="31" xfId="0" applyNumberFormat="1" applyFont="1" applyBorder="1" applyAlignment="1">
      <alignment/>
    </xf>
    <xf numFmtId="168" fontId="7" fillId="0" borderId="32" xfId="0" applyNumberFormat="1" applyFont="1" applyBorder="1" applyAlignment="1">
      <alignment/>
    </xf>
    <xf numFmtId="1" fontId="4" fillId="0" borderId="10" xfId="0" applyNumberFormat="1" applyFont="1" applyBorder="1" applyAlignment="1">
      <alignment horizontal="center"/>
    </xf>
    <xf numFmtId="1" fontId="7" fillId="0" borderId="0" xfId="0" applyNumberFormat="1" applyFont="1" applyAlignment="1">
      <alignment/>
    </xf>
    <xf numFmtId="1" fontId="0" fillId="0" borderId="0" xfId="0" applyNumberFormat="1" applyAlignment="1">
      <alignment/>
    </xf>
    <xf numFmtId="0" fontId="5" fillId="0" borderId="33" xfId="0" applyFont="1" applyFill="1" applyBorder="1" applyAlignment="1">
      <alignment horizontal="left" vertical="center" wrapText="1"/>
    </xf>
    <xf numFmtId="0" fontId="7" fillId="0" borderId="34" xfId="0" applyFont="1" applyBorder="1" applyAlignment="1">
      <alignment horizontal="center" vertical="center"/>
    </xf>
    <xf numFmtId="1" fontId="7" fillId="0" borderId="34" xfId="0" applyNumberFormat="1" applyFont="1" applyBorder="1" applyAlignment="1">
      <alignment/>
    </xf>
    <xf numFmtId="164" fontId="7" fillId="33" borderId="35" xfId="0" applyNumberFormat="1" applyFont="1" applyFill="1" applyBorder="1" applyAlignment="1">
      <alignment/>
    </xf>
    <xf numFmtId="9" fontId="7" fillId="33" borderId="36" xfId="47" applyNumberFormat="1" applyFont="1" applyFill="1" applyBorder="1" applyAlignment="1">
      <alignment/>
    </xf>
    <xf numFmtId="168" fontId="7" fillId="0" borderId="35" xfId="0" applyNumberFormat="1" applyFont="1" applyBorder="1" applyAlignment="1">
      <alignment/>
    </xf>
    <xf numFmtId="0" fontId="7" fillId="0" borderId="37" xfId="0" applyFont="1" applyBorder="1" applyAlignment="1">
      <alignment horizontal="center" vertical="center"/>
    </xf>
    <xf numFmtId="0" fontId="5" fillId="0" borderId="38" xfId="0" applyFont="1" applyFill="1" applyBorder="1" applyAlignment="1">
      <alignment horizontal="left" vertical="center" wrapText="1"/>
    </xf>
    <xf numFmtId="1" fontId="7" fillId="0" borderId="37" xfId="0" applyNumberFormat="1" applyFont="1" applyBorder="1" applyAlignment="1">
      <alignment/>
    </xf>
    <xf numFmtId="164" fontId="7" fillId="33" borderId="31" xfId="0" applyNumberFormat="1" applyFont="1" applyFill="1" applyBorder="1" applyAlignment="1">
      <alignment/>
    </xf>
    <xf numFmtId="9" fontId="7" fillId="33" borderId="16" xfId="47" applyNumberFormat="1" applyFont="1" applyFill="1" applyBorder="1" applyAlignment="1">
      <alignment/>
    </xf>
    <xf numFmtId="0" fontId="7" fillId="0" borderId="39" xfId="0" applyFont="1" applyBorder="1" applyAlignment="1">
      <alignment horizontal="center" vertical="center"/>
    </xf>
    <xf numFmtId="1" fontId="7" fillId="0" borderId="39" xfId="0" applyNumberFormat="1" applyFont="1" applyBorder="1" applyAlignment="1">
      <alignment/>
    </xf>
    <xf numFmtId="164" fontId="7" fillId="33" borderId="32" xfId="0" applyNumberFormat="1" applyFont="1" applyFill="1" applyBorder="1" applyAlignment="1">
      <alignment/>
    </xf>
    <xf numFmtId="9" fontId="7" fillId="33" borderId="40" xfId="47" applyNumberFormat="1" applyFont="1" applyFill="1" applyBorder="1" applyAlignment="1">
      <alignment/>
    </xf>
    <xf numFmtId="1" fontId="7" fillId="0" borderId="41" xfId="0" applyNumberFormat="1" applyFont="1" applyBorder="1" applyAlignment="1">
      <alignment/>
    </xf>
    <xf numFmtId="164" fontId="7" fillId="33" borderId="18" xfId="0" applyNumberFormat="1" applyFont="1" applyFill="1" applyBorder="1" applyAlignment="1">
      <alignment/>
    </xf>
    <xf numFmtId="9" fontId="7" fillId="33" borderId="13" xfId="47" applyNumberFormat="1" applyFont="1" applyFill="1" applyBorder="1" applyAlignment="1">
      <alignment/>
    </xf>
    <xf numFmtId="168" fontId="7" fillId="0" borderId="18" xfId="0" applyNumberFormat="1" applyFont="1" applyBorder="1" applyAlignment="1">
      <alignment/>
    </xf>
    <xf numFmtId="168" fontId="7" fillId="0" borderId="42" xfId="0" applyNumberFormat="1" applyFont="1" applyBorder="1" applyAlignment="1">
      <alignment/>
    </xf>
    <xf numFmtId="1" fontId="0" fillId="0" borderId="39" xfId="0" applyNumberFormat="1" applyBorder="1" applyAlignment="1">
      <alignment/>
    </xf>
    <xf numFmtId="164" fontId="0" fillId="33" borderId="32" xfId="0" applyNumberFormat="1" applyFill="1" applyBorder="1" applyAlignment="1">
      <alignment/>
    </xf>
    <xf numFmtId="9" fontId="0" fillId="33" borderId="40" xfId="47" applyNumberFormat="1" applyFont="1" applyFill="1" applyBorder="1" applyAlignment="1">
      <alignment/>
    </xf>
    <xf numFmtId="168" fontId="0" fillId="0" borderId="43" xfId="0" applyNumberFormat="1" applyBorder="1" applyAlignment="1">
      <alignment/>
    </xf>
    <xf numFmtId="166" fontId="0" fillId="33" borderId="40" xfId="47" applyNumberFormat="1" applyFont="1" applyFill="1" applyBorder="1" applyAlignment="1">
      <alignment/>
    </xf>
    <xf numFmtId="0" fontId="5" fillId="0" borderId="44" xfId="0" applyFont="1" applyFill="1" applyBorder="1" applyAlignment="1">
      <alignment horizontal="left" vertical="center" wrapText="1"/>
    </xf>
    <xf numFmtId="0" fontId="0" fillId="0" borderId="39" xfId="0" applyBorder="1" applyAlignment="1">
      <alignment horizontal="center" vertical="center"/>
    </xf>
    <xf numFmtId="168" fontId="0" fillId="0" borderId="32" xfId="0" applyNumberFormat="1" applyBorder="1" applyAlignment="1">
      <alignment/>
    </xf>
    <xf numFmtId="0" fontId="0" fillId="0" borderId="25" xfId="0" applyBorder="1" applyAlignment="1">
      <alignment horizontal="center" vertical="center"/>
    </xf>
    <xf numFmtId="2" fontId="0" fillId="0" borderId="25" xfId="0" applyNumberFormat="1" applyBorder="1" applyAlignment="1">
      <alignment/>
    </xf>
    <xf numFmtId="1" fontId="0" fillId="0" borderId="25" xfId="0" applyNumberFormat="1" applyBorder="1" applyAlignment="1">
      <alignment/>
    </xf>
    <xf numFmtId="164" fontId="0" fillId="33" borderId="26" xfId="0" applyNumberFormat="1" applyFill="1" applyBorder="1" applyAlignment="1">
      <alignment/>
    </xf>
    <xf numFmtId="9" fontId="0" fillId="33" borderId="27" xfId="47" applyNumberFormat="1" applyFont="1" applyFill="1" applyBorder="1" applyAlignment="1">
      <alignment/>
    </xf>
    <xf numFmtId="166" fontId="0" fillId="33" borderId="27" xfId="47" applyNumberFormat="1" applyFont="1" applyFill="1" applyBorder="1" applyAlignment="1">
      <alignment/>
    </xf>
    <xf numFmtId="168" fontId="0" fillId="0" borderId="45" xfId="0" applyNumberFormat="1" applyBorder="1" applyAlignment="1">
      <alignment/>
    </xf>
    <xf numFmtId="0" fontId="5" fillId="0" borderId="46" xfId="0" applyFont="1" applyFill="1" applyBorder="1" applyAlignment="1">
      <alignment horizontal="left" vertical="center" wrapText="1"/>
    </xf>
    <xf numFmtId="2" fontId="0" fillId="0" borderId="28" xfId="0" applyNumberFormat="1" applyBorder="1" applyAlignment="1">
      <alignment/>
    </xf>
    <xf numFmtId="166" fontId="0" fillId="33" borderId="30" xfId="47" applyNumberFormat="1" applyFont="1" applyFill="1" applyBorder="1" applyAlignment="1">
      <alignment/>
    </xf>
    <xf numFmtId="168" fontId="0" fillId="38" borderId="0" xfId="0" applyNumberFormat="1" applyFill="1" applyAlignment="1">
      <alignment/>
    </xf>
    <xf numFmtId="0" fontId="4" fillId="34" borderId="22" xfId="0" applyFont="1" applyFill="1" applyBorder="1" applyAlignment="1">
      <alignment horizontal="center"/>
    </xf>
    <xf numFmtId="168" fontId="4" fillId="0" borderId="12" xfId="0" applyNumberFormat="1" applyFont="1" applyBorder="1" applyAlignment="1">
      <alignment horizontal="center"/>
    </xf>
    <xf numFmtId="168" fontId="0" fillId="33" borderId="12" xfId="0" applyNumberFormat="1" applyFill="1" applyBorder="1" applyAlignment="1">
      <alignment/>
    </xf>
    <xf numFmtId="168" fontId="0" fillId="0" borderId="10" xfId="0" applyNumberFormat="1" applyBorder="1" applyAlignment="1">
      <alignment/>
    </xf>
    <xf numFmtId="168" fontId="0" fillId="0" borderId="39" xfId="0" applyNumberFormat="1" applyBorder="1" applyAlignment="1">
      <alignment/>
    </xf>
    <xf numFmtId="168" fontId="0" fillId="0" borderId="25" xfId="0" applyNumberFormat="1" applyBorder="1" applyAlignment="1">
      <alignment/>
    </xf>
    <xf numFmtId="168" fontId="0" fillId="0" borderId="28" xfId="0" applyNumberFormat="1" applyBorder="1" applyAlignment="1">
      <alignment/>
    </xf>
    <xf numFmtId="1" fontId="7" fillId="39" borderId="47" xfId="0" applyNumberFormat="1" applyFont="1" applyFill="1" applyBorder="1" applyAlignment="1">
      <alignment/>
    </xf>
    <xf numFmtId="1" fontId="7" fillId="39" borderId="48" xfId="0" applyNumberFormat="1" applyFont="1" applyFill="1" applyBorder="1" applyAlignment="1">
      <alignment/>
    </xf>
    <xf numFmtId="1" fontId="7" fillId="39" borderId="49" xfId="0" applyNumberFormat="1" applyFont="1" applyFill="1" applyBorder="1" applyAlignment="1">
      <alignment/>
    </xf>
    <xf numFmtId="1" fontId="7" fillId="39" borderId="50" xfId="0" applyNumberFormat="1" applyFont="1" applyFill="1" applyBorder="1" applyAlignment="1">
      <alignment/>
    </xf>
    <xf numFmtId="168" fontId="5" fillId="34" borderId="51" xfId="0" applyNumberFormat="1" applyFont="1" applyFill="1" applyBorder="1" applyAlignment="1">
      <alignment horizontal="center" wrapText="1"/>
    </xf>
    <xf numFmtId="168" fontId="4" fillId="34" borderId="41" xfId="0" applyNumberFormat="1" applyFont="1" applyFill="1" applyBorder="1" applyAlignment="1">
      <alignment horizontal="center"/>
    </xf>
    <xf numFmtId="168" fontId="7" fillId="0" borderId="34" xfId="0" applyNumberFormat="1" applyFont="1" applyBorder="1" applyAlignment="1">
      <alignment/>
    </xf>
    <xf numFmtId="168" fontId="7" fillId="0" borderId="25" xfId="0" applyNumberFormat="1" applyFont="1" applyBorder="1" applyAlignment="1">
      <alignment/>
    </xf>
    <xf numFmtId="168" fontId="7" fillId="0" borderId="37" xfId="0" applyNumberFormat="1" applyFont="1" applyBorder="1" applyAlignment="1">
      <alignment/>
    </xf>
    <xf numFmtId="168" fontId="7" fillId="0" borderId="28" xfId="0" applyNumberFormat="1" applyFont="1" applyBorder="1" applyAlignment="1">
      <alignment/>
    </xf>
    <xf numFmtId="168" fontId="7" fillId="0" borderId="39" xfId="0" applyNumberFormat="1" applyFont="1" applyBorder="1" applyAlignment="1">
      <alignment/>
    </xf>
    <xf numFmtId="168" fontId="7" fillId="0" borderId="41" xfId="0" applyNumberFormat="1" applyFont="1" applyBorder="1" applyAlignment="1">
      <alignment/>
    </xf>
    <xf numFmtId="168" fontId="7" fillId="0" borderId="52" xfId="0" applyNumberFormat="1" applyFont="1" applyBorder="1" applyAlignment="1">
      <alignment/>
    </xf>
    <xf numFmtId="1" fontId="0" fillId="40" borderId="10" xfId="0" applyNumberFormat="1" applyFill="1" applyBorder="1" applyAlignment="1">
      <alignment/>
    </xf>
    <xf numFmtId="1" fontId="0" fillId="40" borderId="39" xfId="0" applyNumberFormat="1" applyFill="1" applyBorder="1" applyAlignment="1">
      <alignment/>
    </xf>
    <xf numFmtId="0" fontId="0" fillId="0" borderId="25" xfId="0" applyFill="1" applyBorder="1" applyAlignment="1">
      <alignment horizontal="center" vertical="center"/>
    </xf>
    <xf numFmtId="0" fontId="0" fillId="0" borderId="39" xfId="0" applyFill="1" applyBorder="1" applyAlignment="1">
      <alignment horizontal="center" vertical="center"/>
    </xf>
    <xf numFmtId="1" fontId="5" fillId="41" borderId="10" xfId="0" applyNumberFormat="1" applyFont="1" applyFill="1" applyBorder="1" applyAlignment="1">
      <alignment horizontal="center" wrapText="1"/>
    </xf>
    <xf numFmtId="168" fontId="5" fillId="0" borderId="12" xfId="0" applyNumberFormat="1" applyFont="1" applyBorder="1" applyAlignment="1">
      <alignment horizontal="center" wrapText="1"/>
    </xf>
    <xf numFmtId="0" fontId="5" fillId="34" borderId="53" xfId="0" applyFont="1" applyFill="1" applyBorder="1" applyAlignment="1">
      <alignment horizontal="center" vertical="center" wrapText="1"/>
    </xf>
    <xf numFmtId="165" fontId="0" fillId="0" borderId="22" xfId="0" applyNumberFormat="1" applyBorder="1" applyAlignment="1">
      <alignment/>
    </xf>
    <xf numFmtId="165" fontId="0" fillId="0" borderId="54" xfId="0" applyNumberFormat="1" applyBorder="1" applyAlignment="1">
      <alignment/>
    </xf>
    <xf numFmtId="165" fontId="0" fillId="0" borderId="55" xfId="0" applyNumberFormat="1" applyBorder="1" applyAlignment="1">
      <alignment/>
    </xf>
    <xf numFmtId="2" fontId="0" fillId="0" borderId="54" xfId="0" applyNumberFormat="1" applyBorder="1" applyAlignment="1">
      <alignment/>
    </xf>
    <xf numFmtId="2" fontId="0" fillId="0" borderId="22" xfId="0" applyNumberFormat="1" applyBorder="1" applyAlignment="1">
      <alignment/>
    </xf>
    <xf numFmtId="2" fontId="7" fillId="0" borderId="56" xfId="0" applyNumberFormat="1" applyFont="1" applyBorder="1" applyAlignment="1">
      <alignment/>
    </xf>
    <xf numFmtId="2" fontId="7" fillId="0" borderId="55" xfId="0" applyNumberFormat="1" applyFont="1" applyBorder="1" applyAlignment="1">
      <alignment/>
    </xf>
    <xf numFmtId="2" fontId="7" fillId="0" borderId="57" xfId="0" applyNumberFormat="1" applyFont="1" applyBorder="1" applyAlignment="1">
      <alignment/>
    </xf>
    <xf numFmtId="2" fontId="7" fillId="0" borderId="53" xfId="0" applyNumberFormat="1" applyFont="1" applyBorder="1" applyAlignment="1">
      <alignment/>
    </xf>
    <xf numFmtId="2" fontId="7" fillId="0" borderId="54" xfId="0" applyNumberFormat="1" applyFont="1" applyBorder="1" applyAlignment="1">
      <alignment/>
    </xf>
    <xf numFmtId="2" fontId="7" fillId="0" borderId="58" xfId="0" applyNumberFormat="1" applyFont="1" applyBorder="1" applyAlignment="1">
      <alignment/>
    </xf>
    <xf numFmtId="165" fontId="0" fillId="38" borderId="0" xfId="0" applyNumberFormat="1" applyFill="1" applyAlignment="1">
      <alignment/>
    </xf>
    <xf numFmtId="165" fontId="7" fillId="0" borderId="0" xfId="0" applyNumberFormat="1" applyFont="1" applyAlignment="1">
      <alignment/>
    </xf>
    <xf numFmtId="165" fontId="0" fillId="0" borderId="0" xfId="0" applyNumberFormat="1" applyAlignment="1">
      <alignment/>
    </xf>
    <xf numFmtId="167" fontId="0" fillId="40" borderId="0" xfId="0" applyNumberFormat="1" applyFill="1" applyAlignment="1">
      <alignment/>
    </xf>
    <xf numFmtId="167" fontId="7" fillId="40" borderId="0" xfId="0" applyNumberFormat="1" applyFont="1" applyFill="1" applyAlignment="1">
      <alignment/>
    </xf>
    <xf numFmtId="167" fontId="11" fillId="40" borderId="15" xfId="0" applyNumberFormat="1" applyFont="1" applyFill="1" applyBorder="1" applyAlignment="1">
      <alignment horizontal="center" wrapText="1"/>
    </xf>
    <xf numFmtId="167" fontId="4" fillId="40" borderId="59" xfId="0" applyNumberFormat="1" applyFont="1" applyFill="1" applyBorder="1" applyAlignment="1">
      <alignment horizontal="center"/>
    </xf>
    <xf numFmtId="167" fontId="7" fillId="0" borderId="0" xfId="0" applyNumberFormat="1" applyFont="1" applyAlignment="1">
      <alignment/>
    </xf>
    <xf numFmtId="167" fontId="0" fillId="0" borderId="0" xfId="0" applyNumberFormat="1" applyFill="1" applyAlignment="1">
      <alignment/>
    </xf>
    <xf numFmtId="167" fontId="11" fillId="0" borderId="30" xfId="0" applyNumberFormat="1" applyFont="1" applyBorder="1" applyAlignment="1">
      <alignment horizontal="center" wrapText="1"/>
    </xf>
    <xf numFmtId="167" fontId="4" fillId="0" borderId="14" xfId="0" applyNumberFormat="1" applyFont="1" applyBorder="1" applyAlignment="1">
      <alignment horizontal="center"/>
    </xf>
    <xf numFmtId="167" fontId="0" fillId="0" borderId="0" xfId="0" applyNumberFormat="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167" fontId="0" fillId="38" borderId="0" xfId="0" applyNumberFormat="1" applyFill="1" applyAlignment="1">
      <alignment/>
    </xf>
    <xf numFmtId="167" fontId="5" fillId="37" borderId="29" xfId="0" applyNumberFormat="1" applyFont="1" applyFill="1" applyBorder="1" applyAlignment="1">
      <alignment horizontal="center" vertical="center" wrapText="1"/>
    </xf>
    <xf numFmtId="167" fontId="5" fillId="37" borderId="48" xfId="0" applyNumberFormat="1" applyFont="1" applyFill="1" applyBorder="1" applyAlignment="1">
      <alignment horizontal="center" vertical="center" wrapText="1"/>
    </xf>
    <xf numFmtId="167" fontId="4" fillId="37" borderId="17" xfId="0" applyNumberFormat="1" applyFont="1" applyFill="1" applyBorder="1" applyAlignment="1">
      <alignment horizontal="center"/>
    </xf>
    <xf numFmtId="167" fontId="4" fillId="37" borderId="11" xfId="0" applyNumberFormat="1" applyFont="1" applyFill="1" applyBorder="1" applyAlignment="1">
      <alignment horizontal="center"/>
    </xf>
    <xf numFmtId="167" fontId="7" fillId="0" borderId="0" xfId="0" applyNumberFormat="1" applyFont="1" applyFill="1" applyAlignment="1">
      <alignment/>
    </xf>
    <xf numFmtId="165" fontId="0" fillId="0" borderId="55" xfId="0" applyNumberFormat="1" applyFont="1" applyFill="1" applyBorder="1" applyAlignment="1">
      <alignment/>
    </xf>
    <xf numFmtId="1" fontId="0" fillId="0" borderId="25" xfId="0" applyNumberFormat="1" applyFont="1" applyFill="1" applyBorder="1" applyAlignment="1">
      <alignment/>
    </xf>
    <xf numFmtId="168" fontId="0" fillId="0" borderId="25" xfId="0" applyNumberFormat="1" applyFont="1" applyFill="1" applyBorder="1" applyAlignment="1">
      <alignment/>
    </xf>
    <xf numFmtId="168" fontId="0" fillId="0" borderId="25" xfId="0" applyNumberFormat="1" applyFill="1" applyBorder="1" applyAlignment="1">
      <alignment/>
    </xf>
    <xf numFmtId="2" fontId="7" fillId="40" borderId="53" xfId="0" applyNumberFormat="1" applyFont="1" applyFill="1" applyBorder="1" applyAlignment="1">
      <alignment/>
    </xf>
    <xf numFmtId="168" fontId="7" fillId="40" borderId="28" xfId="0" applyNumberFormat="1" applyFont="1" applyFill="1" applyBorder="1" applyAlignment="1">
      <alignment/>
    </xf>
    <xf numFmtId="4" fontId="7" fillId="0" borderId="0" xfId="0" applyNumberFormat="1" applyFont="1" applyAlignment="1">
      <alignment/>
    </xf>
    <xf numFmtId="168" fontId="9" fillId="0" borderId="0" xfId="0" applyNumberFormat="1" applyFont="1" applyAlignment="1">
      <alignment/>
    </xf>
    <xf numFmtId="0" fontId="7" fillId="0" borderId="29" xfId="0" applyFont="1" applyBorder="1" applyAlignment="1">
      <alignment horizontal="center" vertical="center"/>
    </xf>
    <xf numFmtId="0" fontId="7" fillId="0" borderId="32" xfId="0" applyFont="1" applyBorder="1" applyAlignment="1">
      <alignment horizontal="center" vertical="center"/>
    </xf>
    <xf numFmtId="167" fontId="4" fillId="40" borderId="60" xfId="0" applyNumberFormat="1" applyFont="1" applyFill="1" applyBorder="1" applyAlignment="1">
      <alignment horizontal="center"/>
    </xf>
    <xf numFmtId="167" fontId="5" fillId="34" borderId="29" xfId="0" applyNumberFormat="1" applyFont="1" applyFill="1" applyBorder="1" applyAlignment="1">
      <alignment horizontal="center" wrapText="1"/>
    </xf>
    <xf numFmtId="167" fontId="4" fillId="34" borderId="17" xfId="0" applyNumberFormat="1" applyFont="1" applyFill="1" applyBorder="1" applyAlignment="1">
      <alignment horizontal="center"/>
    </xf>
    <xf numFmtId="167" fontId="0" fillId="39" borderId="53" xfId="0" applyNumberFormat="1" applyFont="1" applyFill="1" applyBorder="1" applyAlignment="1">
      <alignment/>
    </xf>
    <xf numFmtId="167" fontId="0" fillId="39" borderId="53" xfId="0" applyNumberFormat="1" applyFill="1" applyBorder="1" applyAlignment="1">
      <alignment/>
    </xf>
    <xf numFmtId="167" fontId="7" fillId="39" borderId="15" xfId="0" applyNumberFormat="1" applyFont="1" applyFill="1" applyBorder="1" applyAlignment="1">
      <alignment/>
    </xf>
    <xf numFmtId="1" fontId="0" fillId="39" borderId="11" xfId="0" applyNumberFormat="1" applyFill="1" applyBorder="1" applyAlignment="1">
      <alignment/>
    </xf>
    <xf numFmtId="1" fontId="0" fillId="39" borderId="10" xfId="0" applyNumberFormat="1" applyFill="1" applyBorder="1" applyAlignment="1">
      <alignment/>
    </xf>
    <xf numFmtId="1" fontId="7" fillId="39" borderId="61" xfId="0" applyNumberFormat="1" applyFont="1" applyFill="1" applyBorder="1" applyAlignment="1">
      <alignment/>
    </xf>
    <xf numFmtId="1" fontId="7" fillId="39" borderId="34" xfId="0" applyNumberFormat="1" applyFont="1" applyFill="1" applyBorder="1" applyAlignment="1">
      <alignment/>
    </xf>
    <xf numFmtId="1" fontId="7" fillId="39" borderId="25" xfId="0" applyNumberFormat="1" applyFont="1" applyFill="1" applyBorder="1" applyAlignment="1">
      <alignment/>
    </xf>
    <xf numFmtId="1" fontId="7" fillId="39" borderId="37" xfId="0" applyNumberFormat="1" applyFont="1" applyFill="1" applyBorder="1" applyAlignment="1">
      <alignment/>
    </xf>
    <xf numFmtId="1" fontId="7" fillId="39" borderId="28" xfId="0" applyNumberFormat="1" applyFont="1" applyFill="1" applyBorder="1" applyAlignment="1">
      <alignment/>
    </xf>
    <xf numFmtId="1" fontId="7" fillId="39" borderId="39" xfId="0" applyNumberFormat="1" applyFont="1" applyFill="1" applyBorder="1" applyAlignment="1">
      <alignment/>
    </xf>
    <xf numFmtId="1" fontId="7" fillId="39" borderId="62" xfId="0" applyNumberFormat="1" applyFont="1" applyFill="1" applyBorder="1" applyAlignment="1">
      <alignment/>
    </xf>
    <xf numFmtId="1" fontId="7" fillId="39" borderId="41" xfId="0" applyNumberFormat="1" applyFont="1" applyFill="1" applyBorder="1" applyAlignment="1">
      <alignment/>
    </xf>
    <xf numFmtId="167" fontId="7" fillId="39" borderId="60" xfId="0" applyNumberFormat="1" applyFont="1" applyFill="1" applyBorder="1" applyAlignment="1">
      <alignment/>
    </xf>
    <xf numFmtId="1" fontId="58" fillId="39" borderId="37" xfId="0" applyNumberFormat="1" applyFont="1" applyFill="1" applyBorder="1" applyAlignment="1">
      <alignment/>
    </xf>
    <xf numFmtId="1" fontId="58" fillId="39" borderId="25" xfId="0" applyNumberFormat="1" applyFont="1" applyFill="1" applyBorder="1" applyAlignment="1">
      <alignment/>
    </xf>
    <xf numFmtId="1" fontId="58" fillId="39" borderId="28" xfId="0" applyNumberFormat="1" applyFont="1" applyFill="1" applyBorder="1" applyAlignment="1">
      <alignment/>
    </xf>
    <xf numFmtId="1" fontId="58" fillId="39" borderId="39" xfId="0" applyNumberFormat="1" applyFont="1" applyFill="1" applyBorder="1" applyAlignment="1">
      <alignment/>
    </xf>
    <xf numFmtId="165" fontId="9" fillId="34" borderId="15" xfId="0" applyNumberFormat="1" applyFont="1" applyFill="1" applyBorder="1" applyAlignment="1">
      <alignment horizontal="center"/>
    </xf>
    <xf numFmtId="165" fontId="5" fillId="34" borderId="59" xfId="0" applyNumberFormat="1" applyFont="1" applyFill="1" applyBorder="1" applyAlignment="1">
      <alignment horizontal="center" wrapText="1"/>
    </xf>
    <xf numFmtId="165" fontId="4" fillId="34" borderId="59" xfId="0" applyNumberFormat="1" applyFont="1" applyFill="1" applyBorder="1" applyAlignment="1">
      <alignment horizontal="center"/>
    </xf>
    <xf numFmtId="165" fontId="0" fillId="0" borderId="59" xfId="0" applyNumberFormat="1" applyFill="1" applyBorder="1" applyAlignment="1">
      <alignment horizontal="center"/>
    </xf>
    <xf numFmtId="165" fontId="9" fillId="34" borderId="24" xfId="0" applyNumberFormat="1" applyFont="1" applyFill="1" applyBorder="1" applyAlignment="1">
      <alignment horizontal="left"/>
    </xf>
    <xf numFmtId="1" fontId="14" fillId="0" borderId="44" xfId="0" applyNumberFormat="1" applyFont="1" applyFill="1" applyBorder="1" applyAlignment="1">
      <alignment horizontal="center"/>
    </xf>
    <xf numFmtId="1" fontId="14" fillId="0" borderId="40" xfId="0" applyNumberFormat="1" applyFont="1" applyFill="1" applyBorder="1" applyAlignment="1">
      <alignment horizontal="center"/>
    </xf>
    <xf numFmtId="0" fontId="5" fillId="0" borderId="63" xfId="0" applyFont="1" applyBorder="1" applyAlignment="1">
      <alignment horizontal="center" vertical="center" wrapText="1"/>
    </xf>
    <xf numFmtId="0" fontId="4" fillId="0" borderId="19" xfId="0" applyFont="1" applyBorder="1" applyAlignment="1">
      <alignment horizontal="center"/>
    </xf>
    <xf numFmtId="1" fontId="0" fillId="33" borderId="19" xfId="0" applyNumberFormat="1" applyFill="1" applyBorder="1" applyAlignment="1">
      <alignment/>
    </xf>
    <xf numFmtId="1" fontId="14" fillId="0" borderId="64" xfId="0" applyNumberFormat="1" applyFont="1" applyFill="1" applyBorder="1" applyAlignment="1">
      <alignment horizontal="center"/>
    </xf>
    <xf numFmtId="1" fontId="0" fillId="39" borderId="39" xfId="0" applyNumberFormat="1" applyFont="1" applyFill="1" applyBorder="1" applyAlignment="1">
      <alignment/>
    </xf>
    <xf numFmtId="1" fontId="0" fillId="39" borderId="25" xfId="0" applyNumberFormat="1" applyFont="1" applyFill="1" applyBorder="1" applyAlignment="1">
      <alignment/>
    </xf>
    <xf numFmtId="1" fontId="0" fillId="39" borderId="28" xfId="0" applyNumberFormat="1" applyFont="1" applyFill="1" applyBorder="1" applyAlignment="1">
      <alignment/>
    </xf>
    <xf numFmtId="1" fontId="0" fillId="39" borderId="10" xfId="0" applyNumberFormat="1" applyFont="1" applyFill="1" applyBorder="1" applyAlignment="1">
      <alignment/>
    </xf>
    <xf numFmtId="1" fontId="59" fillId="39" borderId="39" xfId="0" applyNumberFormat="1" applyFont="1" applyFill="1" applyBorder="1" applyAlignment="1">
      <alignment/>
    </xf>
    <xf numFmtId="1" fontId="59" fillId="39" borderId="25" xfId="0" applyNumberFormat="1" applyFont="1" applyFill="1" applyBorder="1" applyAlignment="1">
      <alignment/>
    </xf>
    <xf numFmtId="1" fontId="59" fillId="39" borderId="28" xfId="0" applyNumberFormat="1" applyFont="1" applyFill="1" applyBorder="1" applyAlignment="1">
      <alignment/>
    </xf>
    <xf numFmtId="1" fontId="59" fillId="39" borderId="10" xfId="0" applyNumberFormat="1" applyFont="1" applyFill="1" applyBorder="1" applyAlignment="1">
      <alignment/>
    </xf>
    <xf numFmtId="1" fontId="58" fillId="39" borderId="34" xfId="0" applyNumberFormat="1" applyFont="1" applyFill="1" applyBorder="1" applyAlignment="1">
      <alignment/>
    </xf>
    <xf numFmtId="1" fontId="58" fillId="39" borderId="41" xfId="0" applyNumberFormat="1" applyFont="1" applyFill="1" applyBorder="1" applyAlignment="1">
      <alignment/>
    </xf>
    <xf numFmtId="0" fontId="58" fillId="0" borderId="0" xfId="0" applyFont="1" applyAlignment="1">
      <alignment/>
    </xf>
    <xf numFmtId="0" fontId="59" fillId="0" borderId="0" xfId="0" applyFont="1" applyAlignment="1">
      <alignment/>
    </xf>
    <xf numFmtId="1" fontId="0" fillId="39" borderId="49" xfId="0" applyNumberFormat="1" applyFont="1" applyFill="1" applyBorder="1" applyAlignment="1">
      <alignment/>
    </xf>
    <xf numFmtId="1" fontId="0" fillId="39" borderId="50" xfId="0" applyNumberFormat="1" applyFont="1" applyFill="1" applyBorder="1" applyAlignment="1">
      <alignment/>
    </xf>
    <xf numFmtId="1" fontId="0" fillId="39" borderId="48" xfId="0" applyNumberFormat="1" applyFont="1" applyFill="1" applyBorder="1" applyAlignment="1">
      <alignment/>
    </xf>
    <xf numFmtId="1" fontId="0" fillId="39" borderId="11" xfId="0" applyNumberFormat="1" applyFont="1" applyFill="1" applyBorder="1" applyAlignment="1">
      <alignment/>
    </xf>
    <xf numFmtId="165" fontId="5" fillId="34" borderId="11" xfId="0" applyNumberFormat="1" applyFont="1" applyFill="1" applyBorder="1" applyAlignment="1">
      <alignment horizontal="center" wrapText="1"/>
    </xf>
    <xf numFmtId="165" fontId="4" fillId="34" borderId="11" xfId="0" applyNumberFormat="1" applyFont="1" applyFill="1" applyBorder="1" applyAlignment="1">
      <alignment horizontal="center"/>
    </xf>
    <xf numFmtId="0" fontId="5" fillId="0" borderId="24" xfId="0" applyFont="1" applyBorder="1" applyAlignment="1">
      <alignment horizontal="center" vertical="center" wrapText="1"/>
    </xf>
    <xf numFmtId="0" fontId="5" fillId="0" borderId="30" xfId="0" applyFont="1" applyBorder="1" applyAlignment="1">
      <alignment horizontal="center" wrapText="1"/>
    </xf>
    <xf numFmtId="0" fontId="60" fillId="0" borderId="23" xfId="0" applyFont="1" applyBorder="1" applyAlignment="1">
      <alignment horizontal="center"/>
    </xf>
    <xf numFmtId="0" fontId="4" fillId="0" borderId="14" xfId="0" applyFont="1" applyBorder="1" applyAlignment="1">
      <alignment horizontal="center"/>
    </xf>
    <xf numFmtId="1" fontId="0" fillId="33" borderId="23" xfId="0" applyNumberFormat="1" applyFill="1" applyBorder="1" applyAlignment="1">
      <alignment/>
    </xf>
    <xf numFmtId="1" fontId="0" fillId="33" borderId="14" xfId="0" applyNumberFormat="1" applyFill="1" applyBorder="1" applyAlignment="1">
      <alignment/>
    </xf>
    <xf numFmtId="1" fontId="14" fillId="0" borderId="43" xfId="0" applyNumberFormat="1" applyFont="1" applyFill="1" applyBorder="1" applyAlignment="1">
      <alignment horizontal="center"/>
    </xf>
    <xf numFmtId="167" fontId="5" fillId="40" borderId="30" xfId="0" applyNumberFormat="1" applyFont="1" applyFill="1" applyBorder="1" applyAlignment="1">
      <alignment horizontal="center" wrapText="1"/>
    </xf>
    <xf numFmtId="168" fontId="14" fillId="0" borderId="44" xfId="0" applyNumberFormat="1" applyFont="1" applyFill="1" applyBorder="1" applyAlignment="1">
      <alignment horizontal="center"/>
    </xf>
    <xf numFmtId="164" fontId="14" fillId="0" borderId="49" xfId="0" applyNumberFormat="1" applyFont="1" applyFill="1" applyBorder="1" applyAlignment="1">
      <alignment horizontal="center"/>
    </xf>
    <xf numFmtId="1" fontId="14" fillId="0" borderId="39" xfId="0" applyNumberFormat="1" applyFont="1" applyFill="1" applyBorder="1" applyAlignment="1">
      <alignment horizontal="center"/>
    </xf>
    <xf numFmtId="166" fontId="14" fillId="0" borderId="39" xfId="0" applyNumberFormat="1" applyFont="1" applyFill="1" applyBorder="1" applyAlignment="1">
      <alignment horizontal="center"/>
    </xf>
    <xf numFmtId="2" fontId="0" fillId="0" borderId="39" xfId="0" applyNumberFormat="1" applyFill="1" applyBorder="1" applyAlignment="1">
      <alignment/>
    </xf>
    <xf numFmtId="1" fontId="0" fillId="0" borderId="39" xfId="0" applyNumberFormat="1" applyFont="1" applyFill="1" applyBorder="1" applyAlignment="1">
      <alignment/>
    </xf>
    <xf numFmtId="1" fontId="0" fillId="0" borderId="10" xfId="0" applyNumberFormat="1" applyFont="1" applyFill="1" applyBorder="1" applyAlignment="1">
      <alignment/>
    </xf>
    <xf numFmtId="166" fontId="0" fillId="33" borderId="19" xfId="47" applyNumberFormat="1" applyFont="1" applyFill="1" applyBorder="1" applyAlignment="1">
      <alignment/>
    </xf>
    <xf numFmtId="164" fontId="14" fillId="0" borderId="44" xfId="0" applyNumberFormat="1" applyFont="1" applyFill="1" applyBorder="1" applyAlignment="1">
      <alignment horizontal="center"/>
    </xf>
    <xf numFmtId="0" fontId="8" fillId="0" borderId="53" xfId="0" applyFont="1" applyBorder="1" applyAlignment="1">
      <alignment horizontal="center" wrapText="1"/>
    </xf>
    <xf numFmtId="0" fontId="6" fillId="0" borderId="22" xfId="0" applyFont="1" applyBorder="1" applyAlignment="1">
      <alignment horizontal="center"/>
    </xf>
    <xf numFmtId="166" fontId="0" fillId="33" borderId="19" xfId="0" applyNumberFormat="1" applyFill="1" applyBorder="1" applyAlignment="1">
      <alignment/>
    </xf>
    <xf numFmtId="166" fontId="14" fillId="0" borderId="64" xfId="0" applyNumberFormat="1" applyFont="1" applyFill="1" applyBorder="1" applyAlignment="1">
      <alignment horizontal="center"/>
    </xf>
    <xf numFmtId="0" fontId="5" fillId="36" borderId="11" xfId="0" applyFont="1" applyFill="1" applyBorder="1" applyAlignment="1">
      <alignment horizontal="center" wrapText="1"/>
    </xf>
    <xf numFmtId="1" fontId="0" fillId="33" borderId="11" xfId="0" applyNumberFormat="1" applyFill="1" applyBorder="1" applyAlignment="1">
      <alignment/>
    </xf>
    <xf numFmtId="164" fontId="0" fillId="0" borderId="22" xfId="0" applyNumberFormat="1" applyFill="1" applyBorder="1" applyAlignment="1">
      <alignment/>
    </xf>
    <xf numFmtId="0" fontId="8" fillId="16" borderId="11" xfId="0" applyFont="1" applyFill="1" applyBorder="1" applyAlignment="1">
      <alignment horizontal="center" wrapText="1"/>
    </xf>
    <xf numFmtId="168" fontId="8" fillId="37" borderId="53" xfId="0" applyNumberFormat="1" applyFont="1" applyFill="1" applyBorder="1" applyAlignment="1">
      <alignment horizontal="center" wrapText="1"/>
    </xf>
    <xf numFmtId="0" fontId="5" fillId="0" borderId="11" xfId="0" applyFont="1" applyBorder="1" applyAlignment="1">
      <alignment horizontal="center" wrapText="1"/>
    </xf>
    <xf numFmtId="167" fontId="5" fillId="34" borderId="48" xfId="0" applyNumberFormat="1" applyFont="1" applyFill="1" applyBorder="1" applyAlignment="1">
      <alignment horizontal="center" wrapText="1"/>
    </xf>
    <xf numFmtId="167" fontId="0" fillId="0" borderId="11" xfId="0" applyNumberFormat="1" applyFont="1" applyFill="1" applyBorder="1" applyAlignment="1">
      <alignment/>
    </xf>
    <xf numFmtId="167" fontId="11" fillId="40" borderId="53" xfId="0" applyNumberFormat="1" applyFont="1" applyFill="1" applyBorder="1" applyAlignment="1">
      <alignment horizontal="center" wrapText="1"/>
    </xf>
    <xf numFmtId="167" fontId="4" fillId="40" borderId="22" xfId="0" applyNumberFormat="1" applyFont="1" applyFill="1" applyBorder="1" applyAlignment="1">
      <alignment horizontal="center"/>
    </xf>
    <xf numFmtId="167" fontId="0" fillId="39" borderId="22" xfId="0" applyNumberFormat="1" applyFill="1" applyBorder="1" applyAlignment="1">
      <alignment/>
    </xf>
    <xf numFmtId="1" fontId="14" fillId="0" borderId="54" xfId="0" applyNumberFormat="1" applyFont="1" applyFill="1" applyBorder="1" applyAlignment="1">
      <alignment horizontal="center"/>
    </xf>
    <xf numFmtId="167" fontId="0" fillId="39" borderId="22" xfId="0" applyNumberFormat="1" applyFont="1" applyFill="1" applyBorder="1" applyAlignment="1">
      <alignment/>
    </xf>
    <xf numFmtId="167" fontId="0" fillId="39" borderId="55" xfId="0" applyNumberFormat="1" applyFont="1" applyFill="1" applyBorder="1" applyAlignment="1">
      <alignment/>
    </xf>
    <xf numFmtId="164" fontId="3" fillId="42" borderId="22" xfId="0" applyNumberFormat="1" applyFont="1" applyFill="1" applyBorder="1" applyAlignment="1">
      <alignment horizontal="center"/>
    </xf>
    <xf numFmtId="164" fontId="3" fillId="42" borderId="54" xfId="0" applyNumberFormat="1" applyFont="1" applyFill="1" applyBorder="1" applyAlignment="1">
      <alignment horizontal="center"/>
    </xf>
    <xf numFmtId="0" fontId="8" fillId="42" borderId="53" xfId="0" applyFont="1" applyFill="1" applyBorder="1" applyAlignment="1">
      <alignment horizontal="center" wrapText="1"/>
    </xf>
    <xf numFmtId="0" fontId="6" fillId="42" borderId="22" xfId="0" applyFont="1" applyFill="1" applyBorder="1" applyAlignment="1">
      <alignment horizontal="center"/>
    </xf>
    <xf numFmtId="1" fontId="14" fillId="0" borderId="57" xfId="0" applyNumberFormat="1" applyFont="1" applyFill="1" applyBorder="1" applyAlignment="1">
      <alignment horizontal="center"/>
    </xf>
    <xf numFmtId="1" fontId="14" fillId="0" borderId="38" xfId="0" applyNumberFormat="1" applyFont="1" applyFill="1" applyBorder="1" applyAlignment="1">
      <alignment horizontal="center"/>
    </xf>
    <xf numFmtId="1" fontId="14" fillId="0" borderId="16" xfId="0" applyNumberFormat="1" applyFont="1" applyFill="1" applyBorder="1" applyAlignment="1">
      <alignment horizontal="center"/>
    </xf>
    <xf numFmtId="1" fontId="0" fillId="39" borderId="47" xfId="0" applyNumberFormat="1" applyFont="1" applyFill="1" applyBorder="1" applyAlignment="1">
      <alignment/>
    </xf>
    <xf numFmtId="1" fontId="0" fillId="39" borderId="37" xfId="0" applyNumberFormat="1" applyFont="1" applyFill="1" applyBorder="1" applyAlignment="1">
      <alignment/>
    </xf>
    <xf numFmtId="1" fontId="59" fillId="39" borderId="37" xfId="0" applyNumberFormat="1" applyFont="1" applyFill="1" applyBorder="1" applyAlignment="1">
      <alignment/>
    </xf>
    <xf numFmtId="1" fontId="14" fillId="0" borderId="65" xfId="0" applyNumberFormat="1" applyFont="1" applyFill="1" applyBorder="1" applyAlignment="1">
      <alignment horizontal="center"/>
    </xf>
    <xf numFmtId="1" fontId="14" fillId="0" borderId="66" xfId="0" applyNumberFormat="1" applyFont="1" applyFill="1" applyBorder="1" applyAlignment="1">
      <alignment horizontal="center"/>
    </xf>
    <xf numFmtId="168" fontId="14" fillId="0" borderId="38" xfId="0" applyNumberFormat="1" applyFont="1" applyFill="1" applyBorder="1" applyAlignment="1">
      <alignment horizontal="center"/>
    </xf>
    <xf numFmtId="164" fontId="14" fillId="0" borderId="47" xfId="0" applyNumberFormat="1" applyFont="1" applyFill="1" applyBorder="1" applyAlignment="1">
      <alignment horizontal="center"/>
    </xf>
    <xf numFmtId="1" fontId="14" fillId="0" borderId="37" xfId="0" applyNumberFormat="1" applyFont="1" applyFill="1" applyBorder="1" applyAlignment="1">
      <alignment horizontal="center"/>
    </xf>
    <xf numFmtId="166" fontId="14" fillId="0" borderId="37" xfId="0" applyNumberFormat="1" applyFont="1" applyFill="1" applyBorder="1" applyAlignment="1">
      <alignment horizontal="center"/>
    </xf>
    <xf numFmtId="2" fontId="0" fillId="0" borderId="37" xfId="0" applyNumberFormat="1" applyFill="1" applyBorder="1" applyAlignment="1">
      <alignment/>
    </xf>
    <xf numFmtId="166" fontId="14" fillId="0" borderId="66" xfId="0" applyNumberFormat="1" applyFont="1" applyFill="1" applyBorder="1" applyAlignment="1">
      <alignment horizontal="center"/>
    </xf>
    <xf numFmtId="166" fontId="14" fillId="0" borderId="40" xfId="0" applyNumberFormat="1" applyFont="1" applyFill="1" applyBorder="1" applyAlignment="1">
      <alignment horizontal="center"/>
    </xf>
    <xf numFmtId="166" fontId="0" fillId="33" borderId="14" xfId="0" applyNumberFormat="1" applyFill="1" applyBorder="1" applyAlignment="1">
      <alignment/>
    </xf>
    <xf numFmtId="168" fontId="0" fillId="0" borderId="39" xfId="0" applyNumberFormat="1" applyFill="1" applyBorder="1" applyAlignment="1">
      <alignment/>
    </xf>
    <xf numFmtId="168" fontId="0" fillId="0" borderId="26" xfId="0" applyNumberFormat="1" applyBorder="1" applyAlignment="1">
      <alignment/>
    </xf>
    <xf numFmtId="168" fontId="0" fillId="0" borderId="32" xfId="0" applyNumberFormat="1" applyFill="1" applyBorder="1" applyAlignment="1">
      <alignment/>
    </xf>
    <xf numFmtId="168" fontId="0" fillId="0" borderId="26" xfId="0" applyNumberFormat="1" applyFont="1" applyFill="1" applyBorder="1" applyAlignment="1">
      <alignment/>
    </xf>
    <xf numFmtId="168" fontId="0" fillId="0" borderId="26" xfId="0" applyNumberFormat="1" applyFill="1" applyBorder="1" applyAlignment="1">
      <alignment/>
    </xf>
    <xf numFmtId="168" fontId="10" fillId="37" borderId="53" xfId="0" applyNumberFormat="1" applyFont="1" applyFill="1" applyBorder="1" applyAlignment="1">
      <alignment horizontal="center" wrapText="1"/>
    </xf>
    <xf numFmtId="168" fontId="0" fillId="0" borderId="54" xfId="0" applyNumberFormat="1" applyFont="1" applyFill="1" applyBorder="1" applyAlignment="1">
      <alignment horizontal="center"/>
    </xf>
    <xf numFmtId="168" fontId="0" fillId="0" borderId="57" xfId="0" applyNumberFormat="1" applyFont="1" applyFill="1" applyBorder="1" applyAlignment="1">
      <alignment horizontal="center"/>
    </xf>
    <xf numFmtId="168" fontId="0" fillId="0" borderId="0" xfId="0" applyNumberFormat="1" applyFont="1" applyAlignment="1">
      <alignment horizontal="center"/>
    </xf>
    <xf numFmtId="164" fontId="14" fillId="0" borderId="54" xfId="0" applyNumberFormat="1" applyFont="1" applyFill="1" applyBorder="1" applyAlignment="1">
      <alignment horizontal="center"/>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5" fillId="0" borderId="70" xfId="0" applyFont="1" applyFill="1" applyBorder="1" applyAlignment="1">
      <alignment horizontal="center" vertical="center" wrapText="1"/>
    </xf>
    <xf numFmtId="0" fontId="4" fillId="0" borderId="19" xfId="0" applyFont="1" applyFill="1" applyBorder="1" applyAlignment="1">
      <alignment horizontal="right"/>
    </xf>
    <xf numFmtId="0" fontId="7" fillId="0" borderId="0" xfId="0" applyFont="1" applyFill="1" applyAlignment="1">
      <alignment/>
    </xf>
    <xf numFmtId="0" fontId="9" fillId="0" borderId="0" xfId="0" applyFont="1" applyFill="1" applyAlignment="1">
      <alignment/>
    </xf>
    <xf numFmtId="0" fontId="59" fillId="0" borderId="10" xfId="0" applyFont="1" applyBorder="1" applyAlignment="1">
      <alignment horizontal="center" vertical="center"/>
    </xf>
    <xf numFmtId="0" fontId="61" fillId="0" borderId="12" xfId="0" applyFont="1" applyFill="1" applyBorder="1" applyAlignment="1">
      <alignment horizontal="left" vertical="center" wrapText="1"/>
    </xf>
    <xf numFmtId="167" fontId="59" fillId="33" borderId="14" xfId="0" applyNumberFormat="1" applyFont="1" applyFill="1" applyBorder="1" applyAlignment="1">
      <alignment/>
    </xf>
    <xf numFmtId="167" fontId="59" fillId="39" borderId="22" xfId="0" applyNumberFormat="1" applyFont="1" applyFill="1" applyBorder="1" applyAlignment="1">
      <alignment/>
    </xf>
    <xf numFmtId="167" fontId="59" fillId="0" borderId="11" xfId="0" applyNumberFormat="1" applyFont="1" applyFill="1" applyBorder="1" applyAlignment="1">
      <alignment/>
    </xf>
    <xf numFmtId="167" fontId="58" fillId="39" borderId="15" xfId="0" applyNumberFormat="1" applyFont="1" applyFill="1" applyBorder="1" applyAlignment="1">
      <alignment/>
    </xf>
    <xf numFmtId="2" fontId="59" fillId="0" borderId="22" xfId="0" applyNumberFormat="1" applyFont="1" applyBorder="1" applyAlignment="1">
      <alignment/>
    </xf>
    <xf numFmtId="1" fontId="59" fillId="33" borderId="23" xfId="0" applyNumberFormat="1" applyFont="1" applyFill="1" applyBorder="1" applyAlignment="1">
      <alignment/>
    </xf>
    <xf numFmtId="1" fontId="59" fillId="33" borderId="19" xfId="0" applyNumberFormat="1" applyFont="1" applyFill="1" applyBorder="1" applyAlignment="1">
      <alignment/>
    </xf>
    <xf numFmtId="1" fontId="59" fillId="33" borderId="14" xfId="0" applyNumberFormat="1" applyFont="1" applyFill="1" applyBorder="1" applyAlignment="1">
      <alignment/>
    </xf>
    <xf numFmtId="165" fontId="59" fillId="0" borderId="59" xfId="0" applyNumberFormat="1" applyFont="1" applyFill="1" applyBorder="1" applyAlignment="1">
      <alignment horizontal="center"/>
    </xf>
    <xf numFmtId="168" fontId="59" fillId="33" borderId="12" xfId="0" applyNumberFormat="1" applyFont="1" applyFill="1" applyBorder="1" applyAlignment="1">
      <alignment/>
    </xf>
    <xf numFmtId="1" fontId="59" fillId="33" borderId="10" xfId="0" applyNumberFormat="1" applyFont="1" applyFill="1" applyBorder="1" applyAlignment="1">
      <alignment/>
    </xf>
    <xf numFmtId="166" fontId="59" fillId="33" borderId="10" xfId="0" applyNumberFormat="1" applyFont="1" applyFill="1" applyBorder="1" applyAlignment="1">
      <alignment/>
    </xf>
    <xf numFmtId="2" fontId="59" fillId="0" borderId="10" xfId="0" applyNumberFormat="1" applyFont="1" applyBorder="1" applyAlignment="1">
      <alignment/>
    </xf>
    <xf numFmtId="164" fontId="59" fillId="33" borderId="12" xfId="0" applyNumberFormat="1" applyFont="1" applyFill="1" applyBorder="1" applyAlignment="1">
      <alignment/>
    </xf>
    <xf numFmtId="166" fontId="59" fillId="33" borderId="19" xfId="0" applyNumberFormat="1" applyFont="1" applyFill="1" applyBorder="1" applyAlignment="1">
      <alignment/>
    </xf>
    <xf numFmtId="164" fontId="59" fillId="0" borderId="22" xfId="0" applyNumberFormat="1" applyFont="1" applyFill="1" applyBorder="1" applyAlignment="1">
      <alignment/>
    </xf>
    <xf numFmtId="1" fontId="59" fillId="33" borderId="11" xfId="0" applyNumberFormat="1" applyFont="1" applyFill="1" applyBorder="1" applyAlignment="1">
      <alignment/>
    </xf>
    <xf numFmtId="166" fontId="59" fillId="33" borderId="10" xfId="47" applyNumberFormat="1" applyFont="1" applyFill="1" applyBorder="1" applyAlignment="1">
      <alignment/>
    </xf>
    <xf numFmtId="166" fontId="59" fillId="33" borderId="19" xfId="47" applyNumberFormat="1" applyFont="1" applyFill="1" applyBorder="1" applyAlignment="1">
      <alignment/>
    </xf>
    <xf numFmtId="164" fontId="62" fillId="42" borderId="22" xfId="0" applyNumberFormat="1" applyFont="1" applyFill="1" applyBorder="1" applyAlignment="1">
      <alignment horizontal="center"/>
    </xf>
    <xf numFmtId="164" fontId="59" fillId="33" borderId="17" xfId="0" applyNumberFormat="1" applyFont="1" applyFill="1" applyBorder="1" applyAlignment="1">
      <alignment/>
    </xf>
    <xf numFmtId="1" fontId="59" fillId="0" borderId="10" xfId="0" applyNumberFormat="1" applyFont="1" applyBorder="1" applyAlignment="1">
      <alignment/>
    </xf>
    <xf numFmtId="9" fontId="59" fillId="33" borderId="14" xfId="47" applyNumberFormat="1" applyFont="1" applyFill="1" applyBorder="1" applyAlignment="1">
      <alignment/>
    </xf>
    <xf numFmtId="168" fontId="59" fillId="0" borderId="23" xfId="0" applyNumberFormat="1" applyFont="1" applyBorder="1" applyAlignment="1">
      <alignment/>
    </xf>
    <xf numFmtId="168" fontId="59" fillId="0" borderId="10" xfId="0" applyNumberFormat="1" applyFont="1" applyBorder="1" applyAlignment="1">
      <alignment/>
    </xf>
    <xf numFmtId="166" fontId="59" fillId="33" borderId="14" xfId="47" applyNumberFormat="1" applyFont="1" applyFill="1" applyBorder="1" applyAlignment="1">
      <alignment/>
    </xf>
    <xf numFmtId="167" fontId="59" fillId="0" borderId="17" xfId="0" applyNumberFormat="1" applyFont="1" applyFill="1" applyBorder="1" applyAlignment="1">
      <alignment/>
    </xf>
    <xf numFmtId="167" fontId="9" fillId="0" borderId="0" xfId="0" applyNumberFormat="1" applyFont="1" applyAlignment="1">
      <alignment/>
    </xf>
    <xf numFmtId="4" fontId="9" fillId="0" borderId="0" xfId="0" applyNumberFormat="1" applyFont="1" applyAlignment="1">
      <alignment/>
    </xf>
    <xf numFmtId="167" fontId="0" fillId="0" borderId="50" xfId="0" applyNumberFormat="1" applyFont="1" applyFill="1" applyBorder="1" applyAlignment="1">
      <alignment/>
    </xf>
    <xf numFmtId="2" fontId="0" fillId="0" borderId="55" xfId="0" applyNumberFormat="1" applyBorder="1" applyAlignment="1">
      <alignment/>
    </xf>
    <xf numFmtId="1" fontId="0" fillId="33" borderId="45" xfId="0" applyNumberFormat="1" applyFill="1" applyBorder="1" applyAlignment="1">
      <alignment/>
    </xf>
    <xf numFmtId="1" fontId="0" fillId="33" borderId="70" xfId="0" applyNumberFormat="1" applyFill="1" applyBorder="1" applyAlignment="1">
      <alignment/>
    </xf>
    <xf numFmtId="1" fontId="0" fillId="33" borderId="27" xfId="0" applyNumberFormat="1" applyFill="1" applyBorder="1" applyAlignment="1">
      <alignment/>
    </xf>
    <xf numFmtId="165" fontId="0" fillId="0" borderId="60" xfId="0" applyNumberFormat="1" applyFill="1" applyBorder="1" applyAlignment="1">
      <alignment horizontal="center"/>
    </xf>
    <xf numFmtId="168" fontId="0" fillId="33" borderId="33" xfId="0" applyNumberFormat="1" applyFill="1" applyBorder="1" applyAlignment="1">
      <alignment/>
    </xf>
    <xf numFmtId="1" fontId="0" fillId="33" borderId="25" xfId="0" applyNumberFormat="1" applyFill="1" applyBorder="1" applyAlignment="1">
      <alignment/>
    </xf>
    <xf numFmtId="166" fontId="0" fillId="33" borderId="25" xfId="0" applyNumberFormat="1" applyFill="1" applyBorder="1" applyAlignment="1">
      <alignment/>
    </xf>
    <xf numFmtId="164" fontId="0" fillId="33" borderId="33" xfId="0" applyNumberFormat="1" applyFill="1" applyBorder="1" applyAlignment="1">
      <alignment/>
    </xf>
    <xf numFmtId="166" fontId="0" fillId="33" borderId="27" xfId="0" applyNumberFormat="1" applyFill="1" applyBorder="1" applyAlignment="1">
      <alignment/>
    </xf>
    <xf numFmtId="164" fontId="0" fillId="0" borderId="55" xfId="0" applyNumberFormat="1" applyFill="1" applyBorder="1" applyAlignment="1">
      <alignment/>
    </xf>
    <xf numFmtId="1" fontId="0" fillId="33" borderId="50" xfId="0" applyNumberFormat="1" applyFill="1" applyBorder="1" applyAlignment="1">
      <alignment/>
    </xf>
    <xf numFmtId="166" fontId="0" fillId="33" borderId="25" xfId="47" applyNumberFormat="1" applyFont="1" applyFill="1" applyBorder="1" applyAlignment="1">
      <alignment/>
    </xf>
    <xf numFmtId="166" fontId="0" fillId="33" borderId="70" xfId="47" applyNumberFormat="1" applyFont="1" applyFill="1" applyBorder="1" applyAlignment="1">
      <alignment/>
    </xf>
    <xf numFmtId="164" fontId="3" fillId="42" borderId="55" xfId="0" applyNumberFormat="1" applyFont="1" applyFill="1" applyBorder="1" applyAlignment="1">
      <alignment horizontal="center"/>
    </xf>
    <xf numFmtId="0" fontId="0" fillId="0" borderId="29" xfId="0" applyBorder="1" applyAlignment="1">
      <alignment horizontal="center" vertical="center"/>
    </xf>
    <xf numFmtId="165" fontId="0" fillId="0" borderId="53" xfId="0" applyNumberFormat="1" applyBorder="1" applyAlignment="1">
      <alignment/>
    </xf>
    <xf numFmtId="1" fontId="0" fillId="33" borderId="24" xfId="0" applyNumberFormat="1" applyFill="1" applyBorder="1" applyAlignment="1">
      <alignment/>
    </xf>
    <xf numFmtId="1" fontId="0" fillId="33" borderId="63" xfId="0" applyNumberFormat="1" applyFill="1" applyBorder="1" applyAlignment="1">
      <alignment/>
    </xf>
    <xf numFmtId="1" fontId="0" fillId="33" borderId="30" xfId="0" applyNumberFormat="1" applyFill="1" applyBorder="1" applyAlignment="1">
      <alignment/>
    </xf>
    <xf numFmtId="165" fontId="0" fillId="0" borderId="15" xfId="0" applyNumberFormat="1" applyFill="1" applyBorder="1" applyAlignment="1">
      <alignment horizontal="center"/>
    </xf>
    <xf numFmtId="168" fontId="0" fillId="33" borderId="46" xfId="0" applyNumberFormat="1" applyFill="1" applyBorder="1" applyAlignment="1">
      <alignment/>
    </xf>
    <xf numFmtId="1" fontId="0" fillId="33" borderId="28" xfId="0" applyNumberFormat="1" applyFill="1" applyBorder="1" applyAlignment="1">
      <alignment/>
    </xf>
    <xf numFmtId="166" fontId="0" fillId="33" borderId="28" xfId="0" applyNumberFormat="1" applyFill="1" applyBorder="1" applyAlignment="1">
      <alignment/>
    </xf>
    <xf numFmtId="164" fontId="0" fillId="33" borderId="46" xfId="0" applyNumberFormat="1" applyFill="1" applyBorder="1" applyAlignment="1">
      <alignment/>
    </xf>
    <xf numFmtId="166" fontId="0" fillId="33" borderId="63" xfId="0" applyNumberFormat="1" applyFill="1" applyBorder="1" applyAlignment="1">
      <alignment/>
    </xf>
    <xf numFmtId="164" fontId="0" fillId="0" borderId="53" xfId="0" applyNumberFormat="1" applyFill="1" applyBorder="1" applyAlignment="1">
      <alignment/>
    </xf>
    <xf numFmtId="1" fontId="0" fillId="33" borderId="48" xfId="0" applyNumberFormat="1" applyFill="1" applyBorder="1" applyAlignment="1">
      <alignment/>
    </xf>
    <xf numFmtId="166" fontId="0" fillId="33" borderId="28" xfId="47" applyNumberFormat="1" applyFont="1" applyFill="1" applyBorder="1" applyAlignment="1">
      <alignment/>
    </xf>
    <xf numFmtId="166" fontId="0" fillId="33" borderId="63" xfId="47" applyNumberFormat="1" applyFont="1" applyFill="1" applyBorder="1" applyAlignment="1">
      <alignment/>
    </xf>
    <xf numFmtId="164" fontId="3" fillId="42" borderId="53" xfId="0" applyNumberFormat="1" applyFont="1" applyFill="1" applyBorder="1" applyAlignment="1">
      <alignment horizontal="center"/>
    </xf>
    <xf numFmtId="164" fontId="0" fillId="33" borderId="29" xfId="0" applyNumberFormat="1" applyFill="1" applyBorder="1" applyAlignment="1">
      <alignment/>
    </xf>
    <xf numFmtId="1" fontId="0" fillId="0" borderId="28" xfId="0" applyNumberFormat="1" applyBorder="1" applyAlignment="1">
      <alignment/>
    </xf>
    <xf numFmtId="9" fontId="0" fillId="33" borderId="30" xfId="47" applyNumberFormat="1" applyFont="1" applyFill="1" applyBorder="1" applyAlignment="1">
      <alignment/>
    </xf>
    <xf numFmtId="168" fontId="0" fillId="0" borderId="29" xfId="0" applyNumberFormat="1" applyBorder="1" applyAlignment="1">
      <alignment/>
    </xf>
    <xf numFmtId="0" fontId="0" fillId="0" borderId="32" xfId="0" applyBorder="1" applyAlignment="1">
      <alignment horizontal="center" vertical="center"/>
    </xf>
    <xf numFmtId="0" fontId="59" fillId="0" borderId="37" xfId="0" applyFont="1" applyBorder="1" applyAlignment="1">
      <alignment horizontal="center" vertical="center"/>
    </xf>
    <xf numFmtId="0" fontId="61" fillId="0" borderId="38" xfId="0" applyFont="1" applyFill="1" applyBorder="1" applyAlignment="1">
      <alignment horizontal="left" vertical="center" wrapText="1"/>
    </xf>
    <xf numFmtId="167" fontId="59" fillId="40" borderId="31" xfId="0" applyNumberFormat="1" applyFont="1" applyFill="1" applyBorder="1" applyAlignment="1">
      <alignment/>
    </xf>
    <xf numFmtId="167" fontId="59" fillId="0" borderId="47" xfId="0" applyNumberFormat="1" applyFont="1" applyFill="1" applyBorder="1" applyAlignment="1">
      <alignment/>
    </xf>
    <xf numFmtId="167" fontId="59" fillId="40" borderId="47" xfId="0" applyNumberFormat="1" applyFont="1" applyFill="1" applyBorder="1" applyAlignment="1">
      <alignment/>
    </xf>
    <xf numFmtId="167" fontId="59" fillId="33" borderId="16" xfId="0" applyNumberFormat="1" applyFont="1" applyFill="1" applyBorder="1" applyAlignment="1">
      <alignment/>
    </xf>
    <xf numFmtId="1" fontId="63" fillId="0" borderId="57" xfId="0" applyNumberFormat="1" applyFont="1" applyFill="1" applyBorder="1" applyAlignment="1">
      <alignment horizontal="center"/>
    </xf>
    <xf numFmtId="1" fontId="63" fillId="0" borderId="38" xfId="0" applyNumberFormat="1" applyFont="1" applyFill="1" applyBorder="1" applyAlignment="1">
      <alignment horizontal="center"/>
    </xf>
    <xf numFmtId="1" fontId="63" fillId="0" borderId="16" xfId="0" applyNumberFormat="1" applyFont="1" applyFill="1" applyBorder="1" applyAlignment="1">
      <alignment horizontal="center"/>
    </xf>
    <xf numFmtId="2" fontId="59" fillId="0" borderId="57" xfId="0" applyNumberFormat="1" applyFont="1" applyBorder="1" applyAlignment="1">
      <alignment/>
    </xf>
    <xf numFmtId="1" fontId="63" fillId="0" borderId="65" xfId="0" applyNumberFormat="1" applyFont="1" applyFill="1" applyBorder="1" applyAlignment="1">
      <alignment horizontal="center"/>
    </xf>
    <xf numFmtId="1" fontId="63" fillId="0" borderId="66" xfId="0" applyNumberFormat="1" applyFont="1" applyFill="1" applyBorder="1" applyAlignment="1">
      <alignment horizontal="center"/>
    </xf>
    <xf numFmtId="168" fontId="63" fillId="0" borderId="38" xfId="0" applyNumberFormat="1" applyFont="1" applyFill="1" applyBorder="1" applyAlignment="1">
      <alignment horizontal="center"/>
    </xf>
    <xf numFmtId="168" fontId="59" fillId="0" borderId="57" xfId="0" applyNumberFormat="1" applyFont="1" applyFill="1" applyBorder="1" applyAlignment="1">
      <alignment horizontal="center"/>
    </xf>
    <xf numFmtId="164" fontId="63" fillId="0" borderId="47" xfId="0" applyNumberFormat="1" applyFont="1" applyFill="1" applyBorder="1" applyAlignment="1">
      <alignment horizontal="center"/>
    </xf>
    <xf numFmtId="1" fontId="63" fillId="0" borderId="37" xfId="0" applyNumberFormat="1" applyFont="1" applyFill="1" applyBorder="1" applyAlignment="1">
      <alignment horizontal="center"/>
    </xf>
    <xf numFmtId="166" fontId="63" fillId="0" borderId="37" xfId="0" applyNumberFormat="1" applyFont="1" applyFill="1" applyBorder="1" applyAlignment="1">
      <alignment horizontal="center"/>
    </xf>
    <xf numFmtId="2" fontId="59" fillId="0" borderId="37" xfId="0" applyNumberFormat="1" applyFont="1" applyFill="1" applyBorder="1" applyAlignment="1">
      <alignment/>
    </xf>
    <xf numFmtId="166" fontId="63" fillId="0" borderId="66" xfId="0" applyNumberFormat="1" applyFont="1" applyFill="1" applyBorder="1" applyAlignment="1">
      <alignment horizontal="center"/>
    </xf>
    <xf numFmtId="164" fontId="63" fillId="0" borderId="57" xfId="0" applyNumberFormat="1" applyFont="1" applyFill="1" applyBorder="1" applyAlignment="1">
      <alignment horizontal="center"/>
    </xf>
    <xf numFmtId="164" fontId="63" fillId="0" borderId="38" xfId="0" applyNumberFormat="1" applyFont="1" applyFill="1" applyBorder="1" applyAlignment="1">
      <alignment horizontal="center"/>
    </xf>
    <xf numFmtId="164" fontId="62" fillId="42" borderId="57" xfId="0" applyNumberFormat="1" applyFont="1" applyFill="1" applyBorder="1" applyAlignment="1">
      <alignment horizontal="center"/>
    </xf>
    <xf numFmtId="164" fontId="59" fillId="33" borderId="31" xfId="0" applyNumberFormat="1" applyFont="1" applyFill="1" applyBorder="1" applyAlignment="1">
      <alignment/>
    </xf>
    <xf numFmtId="1" fontId="59" fillId="0" borderId="37" xfId="0" applyNumberFormat="1" applyFont="1" applyBorder="1" applyAlignment="1">
      <alignment/>
    </xf>
    <xf numFmtId="9" fontId="59" fillId="33" borderId="16" xfId="47" applyNumberFormat="1" applyFont="1" applyFill="1" applyBorder="1" applyAlignment="1">
      <alignment/>
    </xf>
    <xf numFmtId="168" fontId="59" fillId="0" borderId="65" xfId="0" applyNumberFormat="1" applyFont="1" applyBorder="1" applyAlignment="1">
      <alignment/>
    </xf>
    <xf numFmtId="168" fontId="59" fillId="0" borderId="37" xfId="0" applyNumberFormat="1" applyFont="1" applyBorder="1" applyAlignment="1">
      <alignment/>
    </xf>
    <xf numFmtId="166" fontId="59" fillId="33" borderId="16" xfId="47" applyNumberFormat="1" applyFont="1" applyFill="1" applyBorder="1" applyAlignment="1">
      <alignment/>
    </xf>
    <xf numFmtId="0" fontId="5" fillId="0" borderId="60" xfId="0" applyFont="1" applyFill="1" applyBorder="1" applyAlignment="1">
      <alignment horizontal="left" vertical="center" wrapText="1"/>
    </xf>
    <xf numFmtId="166" fontId="0" fillId="33" borderId="70" xfId="0" applyNumberFormat="1" applyFill="1" applyBorder="1" applyAlignment="1">
      <alignment/>
    </xf>
    <xf numFmtId="2" fontId="0" fillId="0" borderId="53" xfId="0" applyNumberFormat="1" applyBorder="1" applyAlignment="1">
      <alignment/>
    </xf>
    <xf numFmtId="1" fontId="0" fillId="0" borderId="28" xfId="0" applyNumberFormat="1" applyFont="1" applyFill="1" applyBorder="1" applyAlignment="1">
      <alignment/>
    </xf>
    <xf numFmtId="168" fontId="0" fillId="0" borderId="24" xfId="0" applyNumberFormat="1" applyBorder="1" applyAlignment="1">
      <alignment/>
    </xf>
    <xf numFmtId="0" fontId="0" fillId="0" borderId="17" xfId="0" applyBorder="1" applyAlignment="1">
      <alignment horizontal="center" vertical="center"/>
    </xf>
    <xf numFmtId="164" fontId="14" fillId="0" borderId="57" xfId="0" applyNumberFormat="1" applyFont="1" applyFill="1" applyBorder="1" applyAlignment="1">
      <alignment horizontal="center"/>
    </xf>
    <xf numFmtId="164" fontId="14" fillId="0" borderId="38" xfId="0" applyNumberFormat="1" applyFont="1" applyFill="1" applyBorder="1" applyAlignment="1">
      <alignment horizontal="center"/>
    </xf>
    <xf numFmtId="164" fontId="3" fillId="42" borderId="57" xfId="0" applyNumberFormat="1" applyFont="1" applyFill="1" applyBorder="1" applyAlignment="1">
      <alignment horizontal="center"/>
    </xf>
    <xf numFmtId="166" fontId="0" fillId="33" borderId="16" xfId="47" applyNumberFormat="1" applyFont="1" applyFill="1" applyBorder="1" applyAlignment="1">
      <alignment/>
    </xf>
    <xf numFmtId="0" fontId="5" fillId="0" borderId="15" xfId="0" applyFont="1" applyFill="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40" borderId="32"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center" wrapText="1"/>
    </xf>
    <xf numFmtId="0" fontId="2" fillId="0" borderId="0" xfId="0" applyFont="1" applyFill="1" applyBorder="1" applyAlignment="1">
      <alignment/>
    </xf>
    <xf numFmtId="0" fontId="59" fillId="0" borderId="0" xfId="0" applyFont="1" applyFill="1" applyBorder="1" applyAlignment="1">
      <alignment/>
    </xf>
    <xf numFmtId="0" fontId="7" fillId="0" borderId="0" xfId="0" applyFont="1" applyFill="1" applyBorder="1" applyAlignment="1">
      <alignment/>
    </xf>
    <xf numFmtId="168" fontId="3" fillId="0" borderId="0" xfId="0" applyNumberFormat="1" applyFont="1" applyAlignment="1">
      <alignment horizontal="center"/>
    </xf>
    <xf numFmtId="4" fontId="7" fillId="0" borderId="0" xfId="0" applyNumberFormat="1" applyFont="1" applyAlignment="1">
      <alignment horizontal="center"/>
    </xf>
    <xf numFmtId="168" fontId="7" fillId="0" borderId="0" xfId="0" applyNumberFormat="1" applyFont="1" applyAlignment="1">
      <alignment horizontal="center"/>
    </xf>
    <xf numFmtId="0" fontId="2" fillId="0" borderId="46" xfId="0" applyFont="1" applyFill="1" applyBorder="1" applyAlignment="1">
      <alignment horizontal="right" vertical="center" wrapText="1"/>
    </xf>
    <xf numFmtId="0" fontId="2" fillId="0" borderId="44" xfId="0" applyFont="1" applyFill="1" applyBorder="1" applyAlignment="1">
      <alignment horizontal="right" vertical="center" wrapText="1"/>
    </xf>
    <xf numFmtId="1" fontId="5" fillId="43" borderId="63" xfId="0" applyNumberFormat="1" applyFont="1" applyFill="1" applyBorder="1" applyAlignment="1">
      <alignment/>
    </xf>
    <xf numFmtId="1" fontId="5" fillId="43" borderId="10" xfId="0" applyNumberFormat="1" applyFont="1" applyFill="1" applyBorder="1" applyAlignment="1">
      <alignment horizontal="center" wrapText="1"/>
    </xf>
    <xf numFmtId="168" fontId="9" fillId="0" borderId="0" xfId="0" applyNumberFormat="1" applyFont="1" applyAlignment="1">
      <alignment horizontal="center"/>
    </xf>
    <xf numFmtId="0" fontId="7" fillId="0" borderId="0" xfId="0" applyFont="1" applyAlignment="1">
      <alignment horizontal="center"/>
    </xf>
    <xf numFmtId="167" fontId="0" fillId="0" borderId="17" xfId="0" applyNumberFormat="1" applyFont="1" applyFill="1" applyBorder="1" applyAlignment="1">
      <alignment/>
    </xf>
    <xf numFmtId="167" fontId="0" fillId="33" borderId="14" xfId="0" applyNumberFormat="1" applyFont="1" applyFill="1" applyBorder="1" applyAlignment="1">
      <alignment/>
    </xf>
    <xf numFmtId="167" fontId="0" fillId="0" borderId="32" xfId="0" applyNumberFormat="1" applyFont="1" applyFill="1" applyBorder="1" applyAlignment="1">
      <alignment/>
    </xf>
    <xf numFmtId="167" fontId="0" fillId="0" borderId="49" xfId="0" applyNumberFormat="1" applyFont="1" applyFill="1" applyBorder="1" applyAlignment="1">
      <alignment/>
    </xf>
    <xf numFmtId="167" fontId="0" fillId="33" borderId="40" xfId="0" applyNumberFormat="1" applyFont="1" applyFill="1" applyBorder="1" applyAlignment="1">
      <alignment/>
    </xf>
    <xf numFmtId="167" fontId="0" fillId="0" borderId="26" xfId="0" applyNumberFormat="1" applyFont="1" applyFill="1" applyBorder="1" applyAlignment="1">
      <alignment/>
    </xf>
    <xf numFmtId="167" fontId="0" fillId="33" borderId="27" xfId="0" applyNumberFormat="1" applyFont="1" applyFill="1" applyBorder="1" applyAlignment="1">
      <alignment/>
    </xf>
    <xf numFmtId="167" fontId="0" fillId="0" borderId="29" xfId="0" applyNumberFormat="1" applyFont="1" applyFill="1" applyBorder="1" applyAlignment="1">
      <alignment/>
    </xf>
    <xf numFmtId="167" fontId="0" fillId="0" borderId="28" xfId="0" applyNumberFormat="1" applyFont="1" applyFill="1" applyBorder="1" applyAlignment="1">
      <alignment/>
    </xf>
    <xf numFmtId="167" fontId="0" fillId="0" borderId="39" xfId="0" applyNumberFormat="1" applyFont="1" applyFill="1" applyBorder="1" applyAlignment="1">
      <alignment/>
    </xf>
    <xf numFmtId="167" fontId="0" fillId="0" borderId="48" xfId="0" applyNumberFormat="1" applyFont="1" applyFill="1" applyBorder="1" applyAlignment="1">
      <alignment/>
    </xf>
    <xf numFmtId="167" fontId="0" fillId="33" borderId="30" xfId="0" applyNumberFormat="1" applyFont="1" applyFill="1" applyBorder="1" applyAlignment="1">
      <alignment/>
    </xf>
    <xf numFmtId="167" fontId="0" fillId="39" borderId="14" xfId="0" applyNumberFormat="1" applyFont="1" applyFill="1" applyBorder="1" applyAlignment="1">
      <alignment/>
    </xf>
    <xf numFmtId="167" fontId="0" fillId="39" borderId="40" xfId="0" applyNumberFormat="1" applyFont="1" applyFill="1" applyBorder="1" applyAlignment="1">
      <alignment/>
    </xf>
    <xf numFmtId="167" fontId="0" fillId="0" borderId="35" xfId="0" applyNumberFormat="1" applyFont="1" applyFill="1" applyBorder="1" applyAlignment="1">
      <alignment/>
    </xf>
    <xf numFmtId="167" fontId="0" fillId="0" borderId="61" xfId="0" applyNumberFormat="1" applyFont="1" applyFill="1" applyBorder="1" applyAlignment="1">
      <alignment/>
    </xf>
    <xf numFmtId="167" fontId="0" fillId="33" borderId="36" xfId="0" applyNumberFormat="1" applyFont="1" applyFill="1" applyBorder="1" applyAlignment="1">
      <alignment/>
    </xf>
    <xf numFmtId="167" fontId="0" fillId="0" borderId="31" xfId="0" applyNumberFormat="1" applyFont="1" applyFill="1" applyBorder="1" applyAlignment="1">
      <alignment/>
    </xf>
    <xf numFmtId="167" fontId="0" fillId="0" borderId="47" xfId="0" applyNumberFormat="1" applyFont="1" applyFill="1" applyBorder="1" applyAlignment="1">
      <alignment/>
    </xf>
    <xf numFmtId="167" fontId="0" fillId="33" borderId="16" xfId="0" applyNumberFormat="1" applyFont="1" applyFill="1" applyBorder="1" applyAlignment="1">
      <alignment/>
    </xf>
    <xf numFmtId="167" fontId="0" fillId="40" borderId="48" xfId="0" applyNumberFormat="1" applyFont="1" applyFill="1" applyBorder="1" applyAlignment="1">
      <alignment/>
    </xf>
    <xf numFmtId="167" fontId="0" fillId="0" borderId="18" xfId="0" applyNumberFormat="1" applyFont="1" applyFill="1" applyBorder="1" applyAlignment="1">
      <alignment/>
    </xf>
    <xf numFmtId="167" fontId="0" fillId="0" borderId="62" xfId="0" applyNumberFormat="1" applyFont="1" applyFill="1" applyBorder="1" applyAlignment="1">
      <alignment/>
    </xf>
    <xf numFmtId="167" fontId="0" fillId="33" borderId="13" xfId="0" applyNumberFormat="1" applyFont="1" applyFill="1" applyBorder="1" applyAlignment="1">
      <alignment/>
    </xf>
    <xf numFmtId="167" fontId="0" fillId="0" borderId="42" xfId="0" applyNumberFormat="1" applyFont="1" applyFill="1" applyBorder="1" applyAlignment="1">
      <alignment/>
    </xf>
    <xf numFmtId="167" fontId="0" fillId="0" borderId="71" xfId="0" applyNumberFormat="1" applyFont="1" applyFill="1" applyBorder="1" applyAlignment="1">
      <alignment/>
    </xf>
    <xf numFmtId="168" fontId="0" fillId="0" borderId="22" xfId="0" applyNumberFormat="1" applyFont="1" applyFill="1" applyBorder="1" applyAlignment="1">
      <alignment horizontal="center"/>
    </xf>
    <xf numFmtId="168" fontId="0" fillId="0" borderId="53" xfId="0" applyNumberFormat="1" applyFont="1" applyFill="1" applyBorder="1" applyAlignment="1">
      <alignment horizontal="center"/>
    </xf>
    <xf numFmtId="168" fontId="0" fillId="0" borderId="55" xfId="0" applyNumberFormat="1" applyFont="1" applyFill="1" applyBorder="1" applyAlignment="1">
      <alignment horizontal="center"/>
    </xf>
    <xf numFmtId="168" fontId="0" fillId="0" borderId="58" xfId="0" applyNumberFormat="1" applyFont="1" applyFill="1" applyBorder="1" applyAlignment="1">
      <alignment horizontal="center"/>
    </xf>
    <xf numFmtId="168" fontId="59" fillId="0" borderId="22" xfId="0" applyNumberFormat="1" applyFont="1" applyFill="1" applyBorder="1" applyAlignment="1">
      <alignment horizont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xf>
    <xf numFmtId="168" fontId="0" fillId="33" borderId="11" xfId="0" applyNumberFormat="1" applyFill="1" applyBorder="1" applyAlignment="1">
      <alignment/>
    </xf>
    <xf numFmtId="167" fontId="5" fillId="37" borderId="30" xfId="0" applyNumberFormat="1" applyFont="1" applyFill="1" applyBorder="1" applyAlignment="1">
      <alignment horizontal="center" vertical="center" wrapText="1"/>
    </xf>
    <xf numFmtId="167" fontId="4" fillId="37" borderId="22" xfId="0" applyNumberFormat="1" applyFont="1" applyFill="1" applyBorder="1" applyAlignment="1">
      <alignment horizontal="center"/>
    </xf>
    <xf numFmtId="167" fontId="0" fillId="0" borderId="59" xfId="0" applyNumberFormat="1" applyFont="1" applyFill="1" applyBorder="1" applyAlignment="1">
      <alignment/>
    </xf>
    <xf numFmtId="167" fontId="0" fillId="0" borderId="72" xfId="0" applyNumberFormat="1" applyFont="1" applyFill="1" applyBorder="1" applyAlignment="1">
      <alignment/>
    </xf>
    <xf numFmtId="167" fontId="0" fillId="0" borderId="60" xfId="0" applyNumberFormat="1" applyFont="1" applyFill="1" applyBorder="1" applyAlignment="1">
      <alignment/>
    </xf>
    <xf numFmtId="167" fontId="0" fillId="0" borderId="15" xfId="0" applyNumberFormat="1" applyFont="1" applyFill="1" applyBorder="1" applyAlignment="1">
      <alignment/>
    </xf>
    <xf numFmtId="167" fontId="59" fillId="0" borderId="59" xfId="0" applyNumberFormat="1" applyFont="1" applyFill="1" applyBorder="1" applyAlignment="1">
      <alignment/>
    </xf>
    <xf numFmtId="167" fontId="59" fillId="40" borderId="73" xfId="0" applyNumberFormat="1" applyFont="1" applyFill="1" applyBorder="1" applyAlignment="1">
      <alignment/>
    </xf>
    <xf numFmtId="167" fontId="0" fillId="0" borderId="74" xfId="0" applyNumberFormat="1" applyFont="1" applyFill="1" applyBorder="1" applyAlignment="1">
      <alignment/>
    </xf>
    <xf numFmtId="167" fontId="0" fillId="0" borderId="73" xfId="0" applyNumberFormat="1" applyFont="1" applyFill="1" applyBorder="1" applyAlignment="1">
      <alignment/>
    </xf>
    <xf numFmtId="167" fontId="0" fillId="0" borderId="75" xfId="0" applyNumberFormat="1" applyFont="1" applyFill="1" applyBorder="1" applyAlignment="1">
      <alignment/>
    </xf>
    <xf numFmtId="167" fontId="0" fillId="0" borderId="69" xfId="0" applyNumberFormat="1" applyFont="1" applyFill="1" applyBorder="1" applyAlignment="1">
      <alignment/>
    </xf>
    <xf numFmtId="1" fontId="0" fillId="39" borderId="12" xfId="0" applyNumberFormat="1" applyFill="1" applyBorder="1" applyAlignment="1">
      <alignment/>
    </xf>
    <xf numFmtId="1" fontId="0" fillId="39" borderId="44" xfId="0" applyNumberFormat="1" applyFont="1" applyFill="1" applyBorder="1" applyAlignment="1">
      <alignment/>
    </xf>
    <xf numFmtId="1" fontId="0" fillId="39" borderId="33" xfId="0" applyNumberFormat="1" applyFont="1" applyFill="1" applyBorder="1" applyAlignment="1">
      <alignment/>
    </xf>
    <xf numFmtId="1" fontId="59" fillId="39" borderId="44" xfId="0" applyNumberFormat="1" applyFont="1" applyFill="1" applyBorder="1" applyAlignment="1">
      <alignment/>
    </xf>
    <xf numFmtId="1" fontId="59" fillId="39" borderId="33" xfId="0" applyNumberFormat="1" applyFont="1" applyFill="1" applyBorder="1" applyAlignment="1">
      <alignment/>
    </xf>
    <xf numFmtId="1" fontId="59" fillId="39" borderId="46" xfId="0" applyNumberFormat="1" applyFont="1" applyFill="1" applyBorder="1" applyAlignment="1">
      <alignment/>
    </xf>
    <xf numFmtId="1" fontId="59" fillId="39" borderId="12" xfId="0" applyNumberFormat="1" applyFont="1" applyFill="1" applyBorder="1" applyAlignment="1">
      <alignment/>
    </xf>
    <xf numFmtId="1" fontId="59" fillId="39" borderId="38" xfId="0" applyNumberFormat="1" applyFont="1" applyFill="1" applyBorder="1" applyAlignment="1">
      <alignment/>
    </xf>
    <xf numFmtId="1" fontId="58" fillId="39" borderId="33" xfId="0" applyNumberFormat="1" applyFont="1" applyFill="1" applyBorder="1" applyAlignment="1">
      <alignment/>
    </xf>
    <xf numFmtId="1" fontId="58" fillId="39" borderId="76" xfId="0" applyNumberFormat="1" applyFont="1" applyFill="1" applyBorder="1" applyAlignment="1">
      <alignment/>
    </xf>
    <xf numFmtId="1" fontId="58" fillId="39" borderId="38" xfId="0" applyNumberFormat="1" applyFont="1" applyFill="1" applyBorder="1" applyAlignment="1">
      <alignment/>
    </xf>
    <xf numFmtId="1" fontId="58" fillId="39" borderId="46" xfId="0" applyNumberFormat="1" applyFont="1" applyFill="1" applyBorder="1" applyAlignment="1">
      <alignment/>
    </xf>
    <xf numFmtId="1" fontId="58" fillId="39" borderId="44" xfId="0" applyNumberFormat="1" applyFont="1" applyFill="1" applyBorder="1" applyAlignment="1">
      <alignment/>
    </xf>
    <xf numFmtId="1" fontId="58" fillId="39" borderId="0" xfId="0" applyNumberFormat="1" applyFont="1" applyFill="1" applyBorder="1" applyAlignment="1">
      <alignment/>
    </xf>
    <xf numFmtId="0" fontId="4" fillId="13" borderId="54" xfId="0" applyFont="1" applyFill="1" applyBorder="1" applyAlignment="1">
      <alignment horizontal="center"/>
    </xf>
    <xf numFmtId="0" fontId="61" fillId="38" borderId="24" xfId="0" applyFont="1" applyFill="1" applyBorder="1" applyAlignment="1">
      <alignment horizontal="center" vertical="center" wrapText="1"/>
    </xf>
    <xf numFmtId="167" fontId="4" fillId="34" borderId="12" xfId="0" applyNumberFormat="1" applyFont="1" applyFill="1" applyBorder="1" applyAlignment="1">
      <alignment horizontal="center"/>
    </xf>
    <xf numFmtId="167" fontId="0" fillId="0" borderId="12" xfId="0" applyNumberFormat="1" applyFill="1" applyBorder="1" applyAlignment="1">
      <alignment/>
    </xf>
    <xf numFmtId="167" fontId="0" fillId="0" borderId="33" xfId="0" applyNumberFormat="1" applyFill="1" applyBorder="1" applyAlignment="1">
      <alignment/>
    </xf>
    <xf numFmtId="167" fontId="0" fillId="0" borderId="46" xfId="0" applyNumberFormat="1" applyFill="1" applyBorder="1" applyAlignment="1">
      <alignment/>
    </xf>
    <xf numFmtId="167" fontId="0" fillId="0" borderId="33" xfId="0" applyNumberFormat="1" applyFont="1" applyFill="1" applyBorder="1" applyAlignment="1">
      <alignment/>
    </xf>
    <xf numFmtId="167" fontId="0" fillId="0" borderId="12" xfId="0" applyNumberFormat="1" applyFont="1" applyFill="1" applyBorder="1" applyAlignment="1">
      <alignment/>
    </xf>
    <xf numFmtId="167" fontId="59" fillId="0" borderId="12" xfId="0" applyNumberFormat="1" applyFont="1" applyFill="1" applyBorder="1" applyAlignment="1">
      <alignment/>
    </xf>
    <xf numFmtId="167" fontId="7" fillId="0" borderId="33" xfId="0" applyNumberFormat="1" applyFont="1" applyFill="1" applyBorder="1" applyAlignment="1">
      <alignment/>
    </xf>
    <xf numFmtId="167" fontId="7" fillId="0" borderId="46" xfId="0" applyNumberFormat="1" applyFont="1" applyFill="1" applyBorder="1" applyAlignment="1">
      <alignment/>
    </xf>
    <xf numFmtId="167" fontId="7" fillId="0" borderId="68" xfId="0" applyNumberFormat="1" applyFont="1" applyFill="1" applyBorder="1" applyAlignment="1">
      <alignment/>
    </xf>
    <xf numFmtId="165" fontId="4" fillId="34" borderId="10" xfId="0" applyNumberFormat="1" applyFont="1" applyFill="1" applyBorder="1" applyAlignment="1">
      <alignment horizontal="center"/>
    </xf>
    <xf numFmtId="165" fontId="0" fillId="0" borderId="10" xfId="0" applyNumberFormat="1" applyFill="1" applyBorder="1" applyAlignment="1">
      <alignment horizontal="center"/>
    </xf>
    <xf numFmtId="165" fontId="0" fillId="0" borderId="28" xfId="0" applyNumberFormat="1" applyFill="1" applyBorder="1" applyAlignment="1">
      <alignment horizontal="center"/>
    </xf>
    <xf numFmtId="165" fontId="0" fillId="0" borderId="25" xfId="0" applyNumberFormat="1" applyFill="1" applyBorder="1" applyAlignment="1">
      <alignment horizontal="center"/>
    </xf>
    <xf numFmtId="165" fontId="59" fillId="0" borderId="10" xfId="0" applyNumberFormat="1" applyFont="1" applyFill="1" applyBorder="1" applyAlignment="1">
      <alignment horizontal="center"/>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3" fillId="0" borderId="65" xfId="0" applyFont="1" applyBorder="1" applyAlignment="1">
      <alignment horizontal="center"/>
    </xf>
    <xf numFmtId="0" fontId="3" fillId="0" borderId="38" xfId="0" applyFont="1" applyBorder="1" applyAlignment="1">
      <alignment horizontal="center"/>
    </xf>
    <xf numFmtId="0" fontId="3" fillId="0" borderId="47" xfId="0" applyFont="1" applyBorder="1" applyAlignment="1">
      <alignment horizontal="center"/>
    </xf>
    <xf numFmtId="168" fontId="8" fillId="0" borderId="79" xfId="0" applyNumberFormat="1" applyFont="1" applyBorder="1" applyAlignment="1">
      <alignment horizontal="center"/>
    </xf>
    <xf numFmtId="0" fontId="8" fillId="0" borderId="80" xfId="0" applyFont="1" applyBorder="1" applyAlignment="1">
      <alignment horizontal="center"/>
    </xf>
    <xf numFmtId="0" fontId="8" fillId="0" borderId="81" xfId="0" applyFont="1" applyBorder="1" applyAlignment="1">
      <alignment horizontal="center"/>
    </xf>
    <xf numFmtId="0" fontId="5" fillId="0" borderId="66" xfId="0" applyFont="1" applyFill="1" applyBorder="1" applyAlignment="1">
      <alignment horizontal="left" vertical="center" wrapText="1"/>
    </xf>
    <xf numFmtId="0" fontId="3" fillId="0" borderId="42" xfId="0" applyFont="1" applyBorder="1" applyAlignment="1">
      <alignment horizontal="center"/>
    </xf>
    <xf numFmtId="0" fontId="3" fillId="0" borderId="52" xfId="0" applyFont="1" applyBorder="1" applyAlignment="1">
      <alignment horizontal="center"/>
    </xf>
    <xf numFmtId="0" fontId="3" fillId="0" borderId="82" xfId="0" applyFont="1" applyBorder="1" applyAlignment="1">
      <alignment horizontal="center"/>
    </xf>
    <xf numFmtId="0" fontId="16" fillId="13" borderId="83" xfId="0" applyFont="1" applyFill="1" applyBorder="1" applyAlignment="1">
      <alignment horizontal="center" wrapText="1"/>
    </xf>
    <xf numFmtId="0" fontId="16" fillId="13" borderId="55" xfId="0" applyFont="1" applyFill="1" applyBorder="1" applyAlignment="1">
      <alignment horizontal="center" wrapText="1"/>
    </xf>
    <xf numFmtId="0" fontId="5" fillId="0" borderId="82"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78"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4" fillId="0" borderId="77" xfId="0" applyFont="1" applyFill="1" applyBorder="1" applyAlignment="1">
      <alignment horizontal="left" vertical="center" wrapText="1"/>
    </xf>
    <xf numFmtId="0" fontId="64" fillId="0" borderId="82"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6" xfId="0" applyFont="1" applyFill="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color rgb="FF9C0006"/>
      </font>
      <fill>
        <patternFill>
          <bgColor rgb="FFFFC7CE"/>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188"/>
  <sheetViews>
    <sheetView tabSelected="1" zoomScale="90" zoomScaleNormal="90" zoomScalePageLayoutView="0" workbookViewId="0" topLeftCell="A1">
      <pane xSplit="3" ySplit="4" topLeftCell="AD5" activePane="bottomRight" state="frozen"/>
      <selection pane="topLeft" activeCell="A1" sqref="A1"/>
      <selection pane="topRight" activeCell="D1" sqref="D1"/>
      <selection pane="bottomLeft" activeCell="A5" sqref="A5"/>
      <selection pane="bottomRight" activeCell="AL17" sqref="AL17"/>
    </sheetView>
  </sheetViews>
  <sheetFormatPr defaultColWidth="9.00390625" defaultRowHeight="12.75"/>
  <cols>
    <col min="1" max="1" width="4.125" style="12" customWidth="1"/>
    <col min="2" max="2" width="30.00390625" style="24" customWidth="1"/>
    <col min="3" max="3" width="8.125" style="24" customWidth="1"/>
    <col min="4" max="5" width="8.875" style="151" customWidth="1"/>
    <col min="6" max="6" width="10.875" style="151" customWidth="1"/>
    <col min="7" max="7" width="10.75390625" style="151" customWidth="1"/>
    <col min="8" max="8" width="9.625" style="151" customWidth="1"/>
    <col min="9" max="9" width="9.25390625" style="151" customWidth="1"/>
    <col min="10" max="10" width="9.75390625" style="151" customWidth="1"/>
    <col min="11" max="11" width="9.625" style="151" customWidth="1"/>
    <col min="12" max="12" width="10.375" style="148" customWidth="1"/>
    <col min="13" max="13" width="8.625" style="151" customWidth="1"/>
    <col min="14" max="14" width="9.75390625" style="151" customWidth="1"/>
    <col min="15" max="15" width="10.00390625" style="151" customWidth="1"/>
    <col min="16" max="16" width="11.75390625" style="151" customWidth="1"/>
    <col min="17" max="17" width="11.75390625" style="143" customWidth="1"/>
    <col min="18" max="18" width="10.00390625" style="151" customWidth="1"/>
    <col min="19" max="20" width="9.125" style="142" customWidth="1"/>
    <col min="21" max="21" width="9.75390625" style="143" customWidth="1"/>
    <col min="22" max="22" width="8.875" style="0" customWidth="1"/>
    <col min="23" max="23" width="8.375" style="0" customWidth="1"/>
    <col min="24" max="24" width="7.875" style="0" customWidth="1"/>
    <col min="25" max="26" width="8.125" style="0" customWidth="1"/>
    <col min="27" max="27" width="7.875" style="0" customWidth="1"/>
    <col min="28" max="28" width="9.375" style="0" customWidth="1"/>
    <col min="29" max="29" width="9.125" style="0" customWidth="1"/>
    <col min="30" max="30" width="8.875" style="0" customWidth="1"/>
    <col min="31" max="31" width="11.25390625" style="19" customWidth="1"/>
    <col min="32" max="32" width="12.375" style="283" customWidth="1"/>
    <col min="33" max="33" width="10.125" style="0" customWidth="1"/>
    <col min="34" max="34" width="9.125" style="0" customWidth="1"/>
    <col min="35" max="35" width="10.25390625" style="0" customWidth="1"/>
    <col min="36" max="36" width="9.00390625" style="0" customWidth="1"/>
    <col min="37" max="37" width="8.75390625" style="0" customWidth="1"/>
    <col min="38" max="38" width="9.125" style="0" customWidth="1"/>
    <col min="39" max="40" width="9.75390625" style="0" customWidth="1"/>
    <col min="41" max="42" width="9.125" style="0" customWidth="1"/>
    <col min="43" max="43" width="9.375" style="0" customWidth="1"/>
    <col min="44" max="44" width="8.75390625" style="0" customWidth="1"/>
    <col min="45" max="45" width="11.875" style="0" customWidth="1"/>
    <col min="46" max="46" width="10.125" style="0" customWidth="1"/>
    <col min="47" max="47" width="8.625" style="62" customWidth="1"/>
    <col min="48" max="48" width="9.75390625" style="0" customWidth="1"/>
    <col min="49" max="49" width="13.375" style="19" customWidth="1"/>
    <col min="50" max="50" width="10.375" style="19" customWidth="1"/>
    <col min="51" max="51" width="12.00390625" style="0" customWidth="1"/>
    <col min="52" max="52" width="8.375" style="403" customWidth="1"/>
  </cols>
  <sheetData>
    <row r="1" spans="1:52" s="24" customFormat="1" ht="13.5" thickBot="1">
      <c r="A1" s="448"/>
      <c r="B1" s="45"/>
      <c r="C1" s="45"/>
      <c r="D1" s="44"/>
      <c r="E1" s="44"/>
      <c r="F1" s="44"/>
      <c r="G1" s="44"/>
      <c r="H1" s="44"/>
      <c r="I1" s="44"/>
      <c r="J1" s="44"/>
      <c r="K1" s="44"/>
      <c r="L1" s="44"/>
      <c r="M1" s="44"/>
      <c r="N1" s="44"/>
      <c r="O1" s="44"/>
      <c r="P1" s="148"/>
      <c r="Q1" s="143"/>
      <c r="R1" s="154"/>
      <c r="S1" s="140"/>
      <c r="T1" s="140"/>
      <c r="U1" s="143"/>
      <c r="AA1" s="44"/>
      <c r="AE1" s="40"/>
      <c r="AF1" s="140" t="s">
        <v>92</v>
      </c>
      <c r="AN1" s="140"/>
      <c r="AV1" s="140"/>
      <c r="AW1" s="101"/>
      <c r="AX1" s="47"/>
      <c r="AZ1" s="403"/>
    </row>
    <row r="2" spans="1:51" ht="13.5" thickBot="1">
      <c r="A2" s="449"/>
      <c r="B2" s="450"/>
      <c r="C2" s="450"/>
      <c r="D2" s="285" t="s">
        <v>94</v>
      </c>
      <c r="E2" s="286"/>
      <c r="F2" s="286"/>
      <c r="G2" s="286"/>
      <c r="H2" s="286"/>
      <c r="I2" s="286"/>
      <c r="J2" s="286"/>
      <c r="K2" s="286"/>
      <c r="L2" s="286"/>
      <c r="M2" s="286"/>
      <c r="N2" s="286"/>
      <c r="O2" s="286"/>
      <c r="P2" s="286"/>
      <c r="Q2" s="286"/>
      <c r="R2" s="286"/>
      <c r="S2" s="195" t="s">
        <v>131</v>
      </c>
      <c r="T2" s="191"/>
      <c r="U2" s="286"/>
      <c r="V2" s="286"/>
      <c r="W2" s="286"/>
      <c r="X2" s="286"/>
      <c r="Y2" s="287"/>
      <c r="Z2" s="507" t="s">
        <v>127</v>
      </c>
      <c r="AA2" s="504" t="s">
        <v>102</v>
      </c>
      <c r="AB2" s="505"/>
      <c r="AC2" s="505"/>
      <c r="AD2" s="506"/>
      <c r="AE2" s="497" t="s">
        <v>116</v>
      </c>
      <c r="AF2" s="498"/>
      <c r="AG2" s="498"/>
      <c r="AH2" s="498"/>
      <c r="AI2" s="498"/>
      <c r="AJ2" s="498"/>
      <c r="AK2" s="498"/>
      <c r="AL2" s="498"/>
      <c r="AM2" s="498"/>
      <c r="AN2" s="498"/>
      <c r="AO2" s="498"/>
      <c r="AP2" s="498"/>
      <c r="AQ2" s="498"/>
      <c r="AR2" s="498"/>
      <c r="AS2" s="499"/>
      <c r="AT2" s="38" t="s">
        <v>130</v>
      </c>
      <c r="AU2" s="413" t="s">
        <v>122</v>
      </c>
      <c r="AV2" s="15"/>
      <c r="AW2" s="500" t="s">
        <v>124</v>
      </c>
      <c r="AX2" s="501"/>
      <c r="AY2" s="502"/>
    </row>
    <row r="3" spans="1:52" s="34" customFormat="1" ht="40.5" customHeight="1">
      <c r="A3" s="25" t="s">
        <v>37</v>
      </c>
      <c r="B3" s="288" t="s">
        <v>0</v>
      </c>
      <c r="C3" s="288" t="s">
        <v>35</v>
      </c>
      <c r="D3" s="155" t="s">
        <v>93</v>
      </c>
      <c r="E3" s="452" t="s">
        <v>125</v>
      </c>
      <c r="F3" s="156" t="s">
        <v>84</v>
      </c>
      <c r="G3" s="156" t="s">
        <v>81</v>
      </c>
      <c r="H3" s="156" t="s">
        <v>88</v>
      </c>
      <c r="I3" s="156" t="s">
        <v>20</v>
      </c>
      <c r="J3" s="156" t="s">
        <v>82</v>
      </c>
      <c r="K3" s="156" t="s">
        <v>83</v>
      </c>
      <c r="L3" s="156" t="s">
        <v>85</v>
      </c>
      <c r="M3" s="156" t="s">
        <v>86</v>
      </c>
      <c r="N3" s="156" t="s">
        <v>80</v>
      </c>
      <c r="O3" s="156" t="s">
        <v>87</v>
      </c>
      <c r="P3" s="149" t="s">
        <v>95</v>
      </c>
      <c r="Q3" s="249" t="s">
        <v>68</v>
      </c>
      <c r="R3" s="247" t="s">
        <v>96</v>
      </c>
      <c r="S3" s="218" t="s">
        <v>70</v>
      </c>
      <c r="T3" s="192" t="s">
        <v>129</v>
      </c>
      <c r="U3" s="227" t="s">
        <v>126</v>
      </c>
      <c r="V3" s="27" t="s">
        <v>97</v>
      </c>
      <c r="W3" s="28" t="s">
        <v>98</v>
      </c>
      <c r="X3" s="28" t="s">
        <v>99</v>
      </c>
      <c r="Y3" s="28" t="s">
        <v>100</v>
      </c>
      <c r="Z3" s="508"/>
      <c r="AA3" s="128" t="s">
        <v>101</v>
      </c>
      <c r="AB3" s="479" t="s">
        <v>103</v>
      </c>
      <c r="AC3" s="198" t="s">
        <v>104</v>
      </c>
      <c r="AD3" s="221" t="s">
        <v>105</v>
      </c>
      <c r="AE3" s="127" t="s">
        <v>106</v>
      </c>
      <c r="AF3" s="280" t="s">
        <v>107</v>
      </c>
      <c r="AG3" s="246" t="s">
        <v>108</v>
      </c>
      <c r="AH3" s="29" t="s">
        <v>109</v>
      </c>
      <c r="AI3" s="28" t="s">
        <v>110</v>
      </c>
      <c r="AJ3" s="30" t="s">
        <v>111</v>
      </c>
      <c r="AK3" s="244" t="s">
        <v>112</v>
      </c>
      <c r="AL3" s="29" t="s">
        <v>113</v>
      </c>
      <c r="AM3" s="26" t="s">
        <v>114</v>
      </c>
      <c r="AN3" s="245" t="s">
        <v>115</v>
      </c>
      <c r="AO3" s="241" t="s">
        <v>29</v>
      </c>
      <c r="AP3" s="28" t="s">
        <v>30</v>
      </c>
      <c r="AQ3" s="29" t="s">
        <v>117</v>
      </c>
      <c r="AR3" s="26" t="s">
        <v>118</v>
      </c>
      <c r="AS3" s="257" t="s">
        <v>119</v>
      </c>
      <c r="AT3" s="31" t="s">
        <v>120</v>
      </c>
      <c r="AU3" s="414" t="s">
        <v>121</v>
      </c>
      <c r="AV3" s="22" t="s">
        <v>123</v>
      </c>
      <c r="AW3" s="32" t="s">
        <v>39</v>
      </c>
      <c r="AX3" s="113" t="s">
        <v>40</v>
      </c>
      <c r="AY3" s="33" t="s">
        <v>14</v>
      </c>
      <c r="AZ3" s="404"/>
    </row>
    <row r="4" spans="1:52" s="1" customFormat="1" ht="13.5" thickBot="1">
      <c r="A4" s="13"/>
      <c r="B4" s="289" t="s">
        <v>3</v>
      </c>
      <c r="C4" s="289"/>
      <c r="D4" s="157" t="s">
        <v>36</v>
      </c>
      <c r="E4" s="453" t="s">
        <v>36</v>
      </c>
      <c r="F4" s="158" t="s">
        <v>36</v>
      </c>
      <c r="G4" s="158" t="s">
        <v>36</v>
      </c>
      <c r="H4" s="158" t="s">
        <v>36</v>
      </c>
      <c r="I4" s="158" t="s">
        <v>36</v>
      </c>
      <c r="J4" s="158" t="s">
        <v>36</v>
      </c>
      <c r="K4" s="158" t="s">
        <v>36</v>
      </c>
      <c r="L4" s="158" t="s">
        <v>36</v>
      </c>
      <c r="M4" s="158" t="s">
        <v>36</v>
      </c>
      <c r="N4" s="158" t="s">
        <v>36</v>
      </c>
      <c r="O4" s="158" t="s">
        <v>36</v>
      </c>
      <c r="P4" s="150" t="s">
        <v>89</v>
      </c>
      <c r="Q4" s="250" t="s">
        <v>4</v>
      </c>
      <c r="R4" s="480" t="s">
        <v>4</v>
      </c>
      <c r="S4" s="490" t="s">
        <v>59</v>
      </c>
      <c r="T4" s="193" t="s">
        <v>59</v>
      </c>
      <c r="U4" s="170" t="s">
        <v>38</v>
      </c>
      <c r="V4" s="8" t="s">
        <v>60</v>
      </c>
      <c r="W4" s="2" t="s">
        <v>60</v>
      </c>
      <c r="X4" s="2" t="s">
        <v>60</v>
      </c>
      <c r="Y4" s="2" t="s">
        <v>60</v>
      </c>
      <c r="Z4" s="478" t="s">
        <v>128</v>
      </c>
      <c r="AA4" s="102" t="s">
        <v>31</v>
      </c>
      <c r="AB4" s="222"/>
      <c r="AC4" s="199"/>
      <c r="AD4" s="223" t="s">
        <v>79</v>
      </c>
      <c r="AE4" s="103" t="s">
        <v>74</v>
      </c>
      <c r="AF4" s="36" t="s">
        <v>75</v>
      </c>
      <c r="AG4" s="8" t="s">
        <v>6</v>
      </c>
      <c r="AH4" s="2" t="s">
        <v>7</v>
      </c>
      <c r="AI4" s="2" t="s">
        <v>1</v>
      </c>
      <c r="AJ4" s="2" t="s">
        <v>21</v>
      </c>
      <c r="AK4" s="2" t="s">
        <v>28</v>
      </c>
      <c r="AL4" s="2" t="s">
        <v>8</v>
      </c>
      <c r="AM4" s="199" t="s">
        <v>9</v>
      </c>
      <c r="AN4" s="36" t="s">
        <v>77</v>
      </c>
      <c r="AO4" s="8" t="s">
        <v>10</v>
      </c>
      <c r="AP4" s="2" t="s">
        <v>11</v>
      </c>
      <c r="AQ4" s="11" t="s">
        <v>22</v>
      </c>
      <c r="AR4" s="199" t="s">
        <v>12</v>
      </c>
      <c r="AS4" s="258" t="s">
        <v>2</v>
      </c>
      <c r="AT4" s="39" t="s">
        <v>4</v>
      </c>
      <c r="AU4" s="60" t="s">
        <v>13</v>
      </c>
      <c r="AV4" s="16"/>
      <c r="AW4" s="20" t="s">
        <v>15</v>
      </c>
      <c r="AX4" s="114" t="s">
        <v>15</v>
      </c>
      <c r="AY4" s="10" t="s">
        <v>16</v>
      </c>
      <c r="AZ4" s="405"/>
    </row>
    <row r="5" spans="1:52" ht="12.75">
      <c r="A5" s="41">
        <v>1</v>
      </c>
      <c r="B5" s="503"/>
      <c r="C5" s="35" t="s">
        <v>33</v>
      </c>
      <c r="D5" s="417"/>
      <c r="E5" s="454"/>
      <c r="F5" s="248"/>
      <c r="G5" s="248"/>
      <c r="H5" s="248"/>
      <c r="I5" s="248"/>
      <c r="J5" s="248"/>
      <c r="K5" s="248"/>
      <c r="L5" s="248"/>
      <c r="M5" s="248"/>
      <c r="N5" s="248"/>
      <c r="O5" s="248"/>
      <c r="P5" s="418">
        <f aca="true" t="shared" si="0" ref="P5:P36">SUM(F5:O5)</f>
        <v>0</v>
      </c>
      <c r="Q5" s="251">
        <f>P5+P6</f>
        <v>0</v>
      </c>
      <c r="R5" s="481"/>
      <c r="S5" s="491"/>
      <c r="T5" s="194"/>
      <c r="U5" s="297">
        <f>Q5-R5-S5-T5</f>
        <v>0</v>
      </c>
      <c r="V5" s="176" t="e">
        <f aca="true" t="shared" si="1" ref="V5:V36">P5/(12*D5)*1000</f>
        <v>#DIV/0!</v>
      </c>
      <c r="W5" s="177" t="e">
        <f aca="true" t="shared" si="2" ref="W5:W36">H5/(12*D5)*1000</f>
        <v>#DIV/0!</v>
      </c>
      <c r="X5" s="177" t="e">
        <f aca="true" t="shared" si="3" ref="X5:X36">I5/(12*D5)*1000</f>
        <v>#DIV/0!</v>
      </c>
      <c r="Y5" s="177" t="e">
        <f>W5+X5</f>
        <v>#DIV/0!</v>
      </c>
      <c r="Z5" s="464"/>
      <c r="AA5" s="129"/>
      <c r="AB5" s="176" t="e">
        <f>(R5+S5)/(12*(D5-E5+D6-E6))*1000+(Z5/1.0062)*(F5+0.85*(G5+L5+M5))/(12*D5)*1000+(Z6/1.0062)*(F6+0.85*(G6+L6+M6))/(12*D6)*1000</f>
        <v>#DIV/0!</v>
      </c>
      <c r="AC5" s="200" t="e">
        <f>AB5-AD5</f>
        <v>#DIV/0!</v>
      </c>
      <c r="AD5" s="225" t="e">
        <f>(H5+H6+I5+I6)/(12*(D5+D6))*1000</f>
        <v>#DIV/0!</v>
      </c>
      <c r="AE5" s="104" t="e">
        <f>(AA5+AA6)*AB5*0.012</f>
        <v>#DIV/0!</v>
      </c>
      <c r="AF5" s="443"/>
      <c r="AG5" s="451" t="e">
        <f>AF5+AF6-AE5</f>
        <v>#DIV/0!</v>
      </c>
      <c r="AH5" s="5" t="e">
        <f>AG5/(12*(AA5+AA6))*1000</f>
        <v>#DIV/0!</v>
      </c>
      <c r="AI5" s="6" t="e">
        <f>AH5/AD5</f>
        <v>#DIV/0!</v>
      </c>
      <c r="AJ5" s="3">
        <f aca="true" t="shared" si="4" ref="AJ5:AJ36">AA5</f>
        <v>0</v>
      </c>
      <c r="AK5" s="9" t="e">
        <f>AF5+AF6-(AJ5+AJ6)*AB5*0.012</f>
        <v>#DIV/0!</v>
      </c>
      <c r="AL5" s="5" t="e">
        <f>AK5/(12*(AJ5+AJ6))*1000</f>
        <v>#DIV/0!</v>
      </c>
      <c r="AM5" s="239" t="e">
        <f>AL5/AD5</f>
        <v>#DIV/0!</v>
      </c>
      <c r="AN5" s="243"/>
      <c r="AO5" s="242" t="e">
        <f>(AN5+AN6)/(12*(AJ5+AJ6))*1000</f>
        <v>#DIV/0!</v>
      </c>
      <c r="AP5" s="5" t="e">
        <f>AD5+AL5+AO5</f>
        <v>#DIV/0!</v>
      </c>
      <c r="AQ5" s="7" t="e">
        <f>(AL5+AO5)/AD5</f>
        <v>#DIV/0!</v>
      </c>
      <c r="AR5" s="235" t="e">
        <f>AP5/AD5</f>
        <v>#DIV/0!</v>
      </c>
      <c r="AS5" s="255">
        <f>AF5+AN5</f>
        <v>0</v>
      </c>
      <c r="AT5" s="17">
        <f aca="true" t="shared" si="5" ref="AT5:AT36">H5+I5</f>
        <v>0</v>
      </c>
      <c r="AU5" s="4"/>
      <c r="AV5" s="18" t="e">
        <f aca="true" t="shared" si="6" ref="AV5:AV36">Y5/AU5</f>
        <v>#DIV/0!</v>
      </c>
      <c r="AW5" s="21"/>
      <c r="AX5" s="105"/>
      <c r="AY5" s="14" t="e">
        <f>(AS5+AS6-AW5-AW6)/((AX5+AX6)*12)</f>
        <v>#DIV/0!</v>
      </c>
      <c r="AZ5" s="403" t="e">
        <f>IF(AY5&lt;0,"!!!","")</f>
        <v>#DIV/0!</v>
      </c>
    </row>
    <row r="6" spans="1:52" ht="13.5" thickBot="1">
      <c r="A6" s="89">
        <v>1</v>
      </c>
      <c r="B6" s="496"/>
      <c r="C6" s="88" t="s">
        <v>34</v>
      </c>
      <c r="D6" s="419"/>
      <c r="E6" s="455"/>
      <c r="F6" s="420"/>
      <c r="G6" s="420"/>
      <c r="H6" s="420"/>
      <c r="I6" s="420"/>
      <c r="J6" s="420"/>
      <c r="K6" s="420"/>
      <c r="L6" s="420"/>
      <c r="M6" s="420"/>
      <c r="N6" s="420"/>
      <c r="O6" s="420"/>
      <c r="P6" s="421">
        <f t="shared" si="0"/>
        <v>0</v>
      </c>
      <c r="Q6" s="252" t="s">
        <v>71</v>
      </c>
      <c r="R6" s="196" t="s">
        <v>71</v>
      </c>
      <c r="S6" s="230" t="s">
        <v>71</v>
      </c>
      <c r="T6" s="197" t="s">
        <v>71</v>
      </c>
      <c r="U6" s="197" t="s">
        <v>71</v>
      </c>
      <c r="V6" s="214" t="e">
        <f t="shared" si="1"/>
        <v>#DIV/0!</v>
      </c>
      <c r="W6" s="202" t="e">
        <f t="shared" si="2"/>
        <v>#DIV/0!</v>
      </c>
      <c r="X6" s="202" t="e">
        <f t="shared" si="3"/>
        <v>#DIV/0!</v>
      </c>
      <c r="Y6" s="202" t="e">
        <f aca="true" t="shared" si="7" ref="Y6:Y63">W6+X6</f>
        <v>#DIV/0!</v>
      </c>
      <c r="Z6" s="465"/>
      <c r="AA6" s="130"/>
      <c r="AB6" s="226" t="s">
        <v>71</v>
      </c>
      <c r="AC6" s="201" t="s">
        <v>71</v>
      </c>
      <c r="AD6" s="197" t="s">
        <v>71</v>
      </c>
      <c r="AE6" s="228" t="s">
        <v>71</v>
      </c>
      <c r="AF6" s="281"/>
      <c r="AG6" s="229" t="s">
        <v>71</v>
      </c>
      <c r="AH6" s="230" t="s">
        <v>71</v>
      </c>
      <c r="AI6" s="231" t="s">
        <v>71</v>
      </c>
      <c r="AJ6" s="232">
        <f t="shared" si="4"/>
        <v>0</v>
      </c>
      <c r="AK6" s="229" t="s">
        <v>71</v>
      </c>
      <c r="AL6" s="230" t="s">
        <v>71</v>
      </c>
      <c r="AM6" s="240" t="s">
        <v>71</v>
      </c>
      <c r="AN6" s="284"/>
      <c r="AO6" s="229" t="s">
        <v>71</v>
      </c>
      <c r="AQ6" s="230" t="s">
        <v>71</v>
      </c>
      <c r="AR6" s="236" t="s">
        <v>71</v>
      </c>
      <c r="AS6" s="256">
        <f aca="true" t="shared" si="8" ref="AS6:AS69">AF6+AN6</f>
        <v>0</v>
      </c>
      <c r="AT6" s="84">
        <f t="shared" si="5"/>
        <v>0</v>
      </c>
      <c r="AU6" s="83"/>
      <c r="AV6" s="85" t="e">
        <f t="shared" si="6"/>
        <v>#DIV/0!</v>
      </c>
      <c r="AW6" s="90"/>
      <c r="AX6" s="106"/>
      <c r="AY6" s="87"/>
      <c r="AZ6" s="403" t="e">
        <f>AZ5</f>
        <v>#DIV/0!</v>
      </c>
    </row>
    <row r="7" spans="1:52" ht="12.75">
      <c r="A7" s="91">
        <v>1</v>
      </c>
      <c r="B7" s="495"/>
      <c r="C7" s="63" t="s">
        <v>33</v>
      </c>
      <c r="D7" s="422"/>
      <c r="E7" s="456"/>
      <c r="F7" s="323"/>
      <c r="G7" s="323"/>
      <c r="H7" s="323"/>
      <c r="I7" s="323"/>
      <c r="J7" s="323"/>
      <c r="K7" s="323"/>
      <c r="L7" s="323"/>
      <c r="M7" s="323"/>
      <c r="N7" s="323"/>
      <c r="O7" s="323"/>
      <c r="P7" s="423">
        <f t="shared" si="0"/>
        <v>0</v>
      </c>
      <c r="Q7" s="251">
        <f>P7+P8</f>
        <v>0</v>
      </c>
      <c r="R7" s="482"/>
      <c r="S7" s="491"/>
      <c r="T7" s="194"/>
      <c r="U7" s="175">
        <f>Q7-R7-S7-T7</f>
        <v>0</v>
      </c>
      <c r="V7" s="215" t="e">
        <f t="shared" si="1"/>
        <v>#DIV/0!</v>
      </c>
      <c r="W7" s="203" t="e">
        <f t="shared" si="2"/>
        <v>#DIV/0!</v>
      </c>
      <c r="X7" s="203" t="e">
        <f t="shared" si="3"/>
        <v>#DIV/0!</v>
      </c>
      <c r="Y7" s="203" t="e">
        <f t="shared" si="7"/>
        <v>#DIV/0!</v>
      </c>
      <c r="Z7" s="466"/>
      <c r="AA7" s="131"/>
      <c r="AB7" s="224" t="e">
        <f>(R7+S7)/(12*(D7-E7+D8-E8))*1000+(Z7/1.0062)*(F7+0.85*(G7+L7+M7))/(12*D7)*1000+(Z8/1.0062)*(F8+0.85*(G8+L8+M8))/(12*D8)*1000</f>
        <v>#DIV/0!</v>
      </c>
      <c r="AC7" s="200" t="e">
        <f>AB7-AD7</f>
        <v>#DIV/0!</v>
      </c>
      <c r="AD7" s="225" t="e">
        <f>(H7+H8+I7+I8)/(12*(D7+D8))*1000</f>
        <v>#DIV/0!</v>
      </c>
      <c r="AE7" s="104" t="e">
        <f>(AA7+AA8)*AB7*0.012</f>
        <v>#DIV/0!</v>
      </c>
      <c r="AF7" s="443"/>
      <c r="AG7" s="451" t="e">
        <f>AF7+AF8-AE7</f>
        <v>#DIV/0!</v>
      </c>
      <c r="AH7" s="5" t="e">
        <f>AG7/(12*(AA7+AA8))*1000</f>
        <v>#DIV/0!</v>
      </c>
      <c r="AI7" s="6" t="e">
        <f>AH7/AD7</f>
        <v>#DIV/0!</v>
      </c>
      <c r="AJ7" s="3">
        <f t="shared" si="4"/>
        <v>0</v>
      </c>
      <c r="AK7" s="9" t="e">
        <f>AF7+AF8-(AJ7+AJ8)*AB7*0.012</f>
        <v>#DIV/0!</v>
      </c>
      <c r="AL7" s="5" t="e">
        <f>AK7/(12*(AJ7+AJ8))*1000</f>
        <v>#DIV/0!</v>
      </c>
      <c r="AM7" s="239" t="e">
        <f>AL7/AD7</f>
        <v>#DIV/0!</v>
      </c>
      <c r="AN7" s="243"/>
      <c r="AO7" s="242" t="e">
        <f>(AN7+AN8)/(12*(AJ7+AJ8))*1000</f>
        <v>#DIV/0!</v>
      </c>
      <c r="AP7" s="5" t="e">
        <f>AD7+AL7+AO7</f>
        <v>#DIV/0!</v>
      </c>
      <c r="AQ7" s="7" t="e">
        <f>(AL7+AO7)/AD7</f>
        <v>#DIV/0!</v>
      </c>
      <c r="AR7" s="235" t="e">
        <f>AP7/AD7</f>
        <v>#DIV/0!</v>
      </c>
      <c r="AS7" s="255">
        <f t="shared" si="8"/>
        <v>0</v>
      </c>
      <c r="AT7" s="94">
        <f t="shared" si="5"/>
        <v>0</v>
      </c>
      <c r="AU7" s="93"/>
      <c r="AV7" s="95" t="e">
        <f t="shared" si="6"/>
        <v>#DIV/0!</v>
      </c>
      <c r="AW7" s="276"/>
      <c r="AX7" s="107"/>
      <c r="AY7" s="14" t="e">
        <f>(AS7+AS8-AW7-AW8)/((AX7+AX8)*12)</f>
        <v>#DIV/0!</v>
      </c>
      <c r="AZ7" s="403" t="e">
        <f>IF(AY7&lt;0,"!!!","")</f>
        <v>#DIV/0!</v>
      </c>
    </row>
    <row r="8" spans="1:52" ht="13.5" thickBot="1">
      <c r="A8" s="89">
        <v>1</v>
      </c>
      <c r="B8" s="496"/>
      <c r="C8" s="88" t="s">
        <v>34</v>
      </c>
      <c r="D8" s="419"/>
      <c r="E8" s="455"/>
      <c r="F8" s="420"/>
      <c r="G8" s="420"/>
      <c r="H8" s="420"/>
      <c r="I8" s="420"/>
      <c r="J8" s="420"/>
      <c r="K8" s="420"/>
      <c r="L8" s="420"/>
      <c r="M8" s="420"/>
      <c r="N8" s="420"/>
      <c r="O8" s="420"/>
      <c r="P8" s="421">
        <f t="shared" si="0"/>
        <v>0</v>
      </c>
      <c r="Q8" s="252" t="s">
        <v>71</v>
      </c>
      <c r="R8" s="196" t="s">
        <v>71</v>
      </c>
      <c r="S8" s="230" t="s">
        <v>71</v>
      </c>
      <c r="T8" s="197" t="s">
        <v>71</v>
      </c>
      <c r="U8" s="197" t="s">
        <v>71</v>
      </c>
      <c r="V8" s="214" t="e">
        <f t="shared" si="1"/>
        <v>#DIV/0!</v>
      </c>
      <c r="W8" s="202" t="e">
        <f t="shared" si="2"/>
        <v>#DIV/0!</v>
      </c>
      <c r="X8" s="202" t="e">
        <f t="shared" si="3"/>
        <v>#DIV/0!</v>
      </c>
      <c r="Y8" s="202" t="e">
        <f t="shared" si="7"/>
        <v>#DIV/0!</v>
      </c>
      <c r="Z8" s="465"/>
      <c r="AA8" s="130"/>
      <c r="AB8" s="226"/>
      <c r="AC8" s="201" t="s">
        <v>71</v>
      </c>
      <c r="AD8" s="197" t="s">
        <v>71</v>
      </c>
      <c r="AE8" s="228" t="s">
        <v>71</v>
      </c>
      <c r="AF8" s="281"/>
      <c r="AG8" s="229" t="s">
        <v>71</v>
      </c>
      <c r="AH8" s="230" t="s">
        <v>71</v>
      </c>
      <c r="AI8" s="231" t="s">
        <v>71</v>
      </c>
      <c r="AJ8" s="232">
        <f t="shared" si="4"/>
        <v>0</v>
      </c>
      <c r="AK8" s="229" t="s">
        <v>71</v>
      </c>
      <c r="AL8" s="230" t="s">
        <v>71</v>
      </c>
      <c r="AM8" s="240" t="s">
        <v>71</v>
      </c>
      <c r="AN8" s="284"/>
      <c r="AO8" s="229" t="s">
        <v>71</v>
      </c>
      <c r="AP8" s="229" t="s">
        <v>71</v>
      </c>
      <c r="AQ8" s="230" t="s">
        <v>71</v>
      </c>
      <c r="AR8" s="236" t="s">
        <v>71</v>
      </c>
      <c r="AS8" s="256">
        <f t="shared" si="8"/>
        <v>0</v>
      </c>
      <c r="AT8" s="84">
        <f t="shared" si="5"/>
        <v>0</v>
      </c>
      <c r="AU8" s="83"/>
      <c r="AV8" s="85" t="e">
        <f t="shared" si="6"/>
        <v>#DIV/0!</v>
      </c>
      <c r="AW8" s="277"/>
      <c r="AX8" s="275"/>
      <c r="AY8" s="87"/>
      <c r="AZ8" s="403" t="e">
        <f>AZ7</f>
        <v>#DIV/0!</v>
      </c>
    </row>
    <row r="9" spans="1:52" ht="12.75">
      <c r="A9" s="91">
        <v>1</v>
      </c>
      <c r="B9" s="495"/>
      <c r="C9" s="63" t="s">
        <v>33</v>
      </c>
      <c r="D9" s="422"/>
      <c r="E9" s="456"/>
      <c r="F9" s="323"/>
      <c r="G9" s="323"/>
      <c r="H9" s="323"/>
      <c r="I9" s="323"/>
      <c r="J9" s="323"/>
      <c r="K9" s="323"/>
      <c r="L9" s="323"/>
      <c r="M9" s="323"/>
      <c r="N9" s="323"/>
      <c r="O9" s="323"/>
      <c r="P9" s="423">
        <f t="shared" si="0"/>
        <v>0</v>
      </c>
      <c r="Q9" s="251">
        <f>P9+P10</f>
        <v>0</v>
      </c>
      <c r="R9" s="482"/>
      <c r="S9" s="491"/>
      <c r="T9" s="194"/>
      <c r="U9" s="175">
        <f>Q9-R9-S9-T9</f>
        <v>0</v>
      </c>
      <c r="V9" s="215" t="e">
        <f t="shared" si="1"/>
        <v>#DIV/0!</v>
      </c>
      <c r="W9" s="203" t="e">
        <f t="shared" si="2"/>
        <v>#DIV/0!</v>
      </c>
      <c r="X9" s="203" t="e">
        <f t="shared" si="3"/>
        <v>#DIV/0!</v>
      </c>
      <c r="Y9" s="203" t="e">
        <f t="shared" si="7"/>
        <v>#DIV/0!</v>
      </c>
      <c r="Z9" s="466"/>
      <c r="AA9" s="131"/>
      <c r="AB9" s="224" t="e">
        <f>(R9+S9)/(12*(D9-E9+D10-E10))*1000+(Z9/1.0062)*(F9+0.85*(G9+L9+M9))/(12*D9)*1000+(Z10/1.0062)*(F10+0.85*(G10+L10+M10))/(12*D10)*1000</f>
        <v>#DIV/0!</v>
      </c>
      <c r="AC9" s="200" t="e">
        <f>AB9-AD9</f>
        <v>#DIV/0!</v>
      </c>
      <c r="AD9" s="225" t="e">
        <f>(H9+H10+I9+I10)/(12*(D9+D10))*1000</f>
        <v>#DIV/0!</v>
      </c>
      <c r="AE9" s="104" t="e">
        <f>(AA9+AA10)*AB9*0.012</f>
        <v>#DIV/0!</v>
      </c>
      <c r="AF9" s="443"/>
      <c r="AG9" s="451" t="e">
        <f>AF9+AF10-AE9</f>
        <v>#DIV/0!</v>
      </c>
      <c r="AH9" s="5" t="e">
        <f>AG9/(12*(AA9+AA10))*1000</f>
        <v>#DIV/0!</v>
      </c>
      <c r="AI9" s="6" t="e">
        <f>AH9/AD9</f>
        <v>#DIV/0!</v>
      </c>
      <c r="AJ9" s="3">
        <f t="shared" si="4"/>
        <v>0</v>
      </c>
      <c r="AK9" s="9" t="e">
        <f>AF9+AF10-(AJ9+AJ10)*AB9*0.012</f>
        <v>#DIV/0!</v>
      </c>
      <c r="AL9" s="5" t="e">
        <f>AK9/(12*(AJ9+AJ10))*1000</f>
        <v>#DIV/0!</v>
      </c>
      <c r="AM9" s="239" t="e">
        <f>AL9/AD9</f>
        <v>#DIV/0!</v>
      </c>
      <c r="AN9" s="243"/>
      <c r="AO9" s="242" t="e">
        <f>(AN9+AN10)/(12*(AJ9+AJ10))*1000</f>
        <v>#DIV/0!</v>
      </c>
      <c r="AP9" s="5" t="e">
        <f>AD9+AL9+AO9</f>
        <v>#DIV/0!</v>
      </c>
      <c r="AQ9" s="7" t="e">
        <f>(AL9+AO9)/AD9</f>
        <v>#DIV/0!</v>
      </c>
      <c r="AR9" s="235" t="e">
        <f>AP9/AD9</f>
        <v>#DIV/0!</v>
      </c>
      <c r="AS9" s="255">
        <f t="shared" si="8"/>
        <v>0</v>
      </c>
      <c r="AT9" s="94">
        <f t="shared" si="5"/>
        <v>0</v>
      </c>
      <c r="AU9" s="93"/>
      <c r="AV9" s="95" t="e">
        <f t="shared" si="6"/>
        <v>#DIV/0!</v>
      </c>
      <c r="AW9" s="276"/>
      <c r="AX9" s="107"/>
      <c r="AY9" s="14" t="e">
        <f>(AS9+AS10-AW9-AW10)/((AX9+AX10)*12)</f>
        <v>#DIV/0!</v>
      </c>
      <c r="AZ9" s="403" t="e">
        <f>IF(AY9&lt;0,"!!!","")</f>
        <v>#DIV/0!</v>
      </c>
    </row>
    <row r="10" spans="1:52" ht="13.5" thickBot="1">
      <c r="A10" s="89">
        <v>1</v>
      </c>
      <c r="B10" s="496"/>
      <c r="C10" s="88" t="s">
        <v>34</v>
      </c>
      <c r="D10" s="419"/>
      <c r="E10" s="455"/>
      <c r="F10" s="420"/>
      <c r="G10" s="420"/>
      <c r="H10" s="420"/>
      <c r="I10" s="420"/>
      <c r="J10" s="420"/>
      <c r="K10" s="420"/>
      <c r="L10" s="420"/>
      <c r="M10" s="420"/>
      <c r="N10" s="420"/>
      <c r="O10" s="420"/>
      <c r="P10" s="421">
        <f t="shared" si="0"/>
        <v>0</v>
      </c>
      <c r="Q10" s="252" t="s">
        <v>71</v>
      </c>
      <c r="R10" s="196" t="s">
        <v>71</v>
      </c>
      <c r="S10" s="230" t="s">
        <v>71</v>
      </c>
      <c r="T10" s="197" t="s">
        <v>71</v>
      </c>
      <c r="U10" s="197" t="s">
        <v>71</v>
      </c>
      <c r="V10" s="214" t="e">
        <f t="shared" si="1"/>
        <v>#DIV/0!</v>
      </c>
      <c r="W10" s="202" t="e">
        <f t="shared" si="2"/>
        <v>#DIV/0!</v>
      </c>
      <c r="X10" s="202" t="e">
        <f t="shared" si="3"/>
        <v>#DIV/0!</v>
      </c>
      <c r="Y10" s="202" t="e">
        <f t="shared" si="7"/>
        <v>#DIV/0!</v>
      </c>
      <c r="Z10" s="465"/>
      <c r="AA10" s="130"/>
      <c r="AB10" s="226"/>
      <c r="AC10" s="201" t="s">
        <v>71</v>
      </c>
      <c r="AD10" s="197" t="s">
        <v>71</v>
      </c>
      <c r="AE10" s="228" t="s">
        <v>71</v>
      </c>
      <c r="AF10" s="281"/>
      <c r="AG10" s="229" t="s">
        <v>71</v>
      </c>
      <c r="AH10" s="230" t="s">
        <v>71</v>
      </c>
      <c r="AI10" s="231" t="s">
        <v>71</v>
      </c>
      <c r="AJ10" s="232">
        <f t="shared" si="4"/>
        <v>0</v>
      </c>
      <c r="AK10" s="229" t="s">
        <v>71</v>
      </c>
      <c r="AL10" s="230" t="s">
        <v>71</v>
      </c>
      <c r="AM10" s="240" t="s">
        <v>71</v>
      </c>
      <c r="AN10" s="284"/>
      <c r="AO10" s="229" t="s">
        <v>71</v>
      </c>
      <c r="AP10" s="229" t="s">
        <v>71</v>
      </c>
      <c r="AQ10" s="230" t="s">
        <v>71</v>
      </c>
      <c r="AR10" s="236" t="s">
        <v>71</v>
      </c>
      <c r="AS10" s="256">
        <f t="shared" si="8"/>
        <v>0</v>
      </c>
      <c r="AT10" s="84">
        <f t="shared" si="5"/>
        <v>0</v>
      </c>
      <c r="AU10" s="83"/>
      <c r="AV10" s="85" t="e">
        <f t="shared" si="6"/>
        <v>#DIV/0!</v>
      </c>
      <c r="AW10" s="90"/>
      <c r="AX10" s="106"/>
      <c r="AY10" s="87"/>
      <c r="AZ10" s="403" t="e">
        <f>AZ9</f>
        <v>#DIV/0!</v>
      </c>
    </row>
    <row r="11" spans="1:52" ht="12.75">
      <c r="A11" s="124">
        <v>1</v>
      </c>
      <c r="B11" s="495"/>
      <c r="C11" s="63" t="s">
        <v>33</v>
      </c>
      <c r="D11" s="422"/>
      <c r="E11" s="456"/>
      <c r="F11" s="323"/>
      <c r="G11" s="323"/>
      <c r="H11" s="323"/>
      <c r="I11" s="323"/>
      <c r="J11" s="323"/>
      <c r="K11" s="323"/>
      <c r="L11" s="323"/>
      <c r="M11" s="323"/>
      <c r="N11" s="323"/>
      <c r="O11" s="323"/>
      <c r="P11" s="423">
        <f t="shared" si="0"/>
        <v>0</v>
      </c>
      <c r="Q11" s="251">
        <f>P11+P12</f>
        <v>0</v>
      </c>
      <c r="R11" s="482"/>
      <c r="S11" s="491"/>
      <c r="T11" s="194"/>
      <c r="U11" s="175">
        <f>Q11-R11-S11-T11</f>
        <v>0</v>
      </c>
      <c r="V11" s="215" t="e">
        <f t="shared" si="1"/>
        <v>#DIV/0!</v>
      </c>
      <c r="W11" s="203" t="e">
        <f t="shared" si="2"/>
        <v>#DIV/0!</v>
      </c>
      <c r="X11" s="203" t="e">
        <f t="shared" si="3"/>
        <v>#DIV/0!</v>
      </c>
      <c r="Y11" s="203" t="e">
        <f t="shared" si="7"/>
        <v>#DIV/0!</v>
      </c>
      <c r="Z11" s="466"/>
      <c r="AA11" s="160"/>
      <c r="AB11" s="224" t="e">
        <f>(R11+S11)/(12*(D11-E11+D12-E12))*1000+(Z11/1.0062)*(F11+0.85*(G11+L11+M11))/(12*D11)*1000+(Z12/1.0062)*(F12+0.85*(G12+L12+M12))/(12*D12)*1000</f>
        <v>#DIV/0!</v>
      </c>
      <c r="AC11" s="200" t="e">
        <f>AB11-AD11</f>
        <v>#DIV/0!</v>
      </c>
      <c r="AD11" s="225" t="e">
        <f>(H11+H12+I11+I12)/(12*(D11+D12))*1000</f>
        <v>#DIV/0!</v>
      </c>
      <c r="AE11" s="104" t="e">
        <f>(AA11+AA12)*AB11*0.012</f>
        <v>#DIV/0!</v>
      </c>
      <c r="AF11" s="443"/>
      <c r="AG11" s="451" t="e">
        <f>AF11+AF12-AE11</f>
        <v>#DIV/0!</v>
      </c>
      <c r="AH11" s="5" t="e">
        <f>AG11/(12*(AA11+AA12))*1000</f>
        <v>#DIV/0!</v>
      </c>
      <c r="AI11" s="6" t="e">
        <f>AH11/AD11</f>
        <v>#DIV/0!</v>
      </c>
      <c r="AJ11" s="3">
        <f t="shared" si="4"/>
        <v>0</v>
      </c>
      <c r="AK11" s="9" t="e">
        <f>AF11+AF12-(AJ11+AJ12)*AB11*0.012</f>
        <v>#DIV/0!</v>
      </c>
      <c r="AL11" s="5" t="e">
        <f>AK11/(12*(AJ11+AJ12))*1000</f>
        <v>#DIV/0!</v>
      </c>
      <c r="AM11" s="239" t="e">
        <f>AL11/AD11</f>
        <v>#DIV/0!</v>
      </c>
      <c r="AN11" s="243"/>
      <c r="AO11" s="242" t="e">
        <f>(AN11+AN12)/(12*(AJ11+AJ12))*1000</f>
        <v>#DIV/0!</v>
      </c>
      <c r="AP11" s="5" t="e">
        <f>AD11+AL11+AO11</f>
        <v>#DIV/0!</v>
      </c>
      <c r="AQ11" s="7" t="e">
        <f>(AL11+AO11)/AD11</f>
        <v>#DIV/0!</v>
      </c>
      <c r="AR11" s="235" t="e">
        <f>AP11/AD11</f>
        <v>#DIV/0!</v>
      </c>
      <c r="AS11" s="255">
        <f t="shared" si="8"/>
        <v>0</v>
      </c>
      <c r="AT11" s="94">
        <f t="shared" si="5"/>
        <v>0</v>
      </c>
      <c r="AU11" s="161"/>
      <c r="AV11" s="95" t="e">
        <f t="shared" si="6"/>
        <v>#DIV/0!</v>
      </c>
      <c r="AW11" s="278"/>
      <c r="AX11" s="162"/>
      <c r="AY11" s="14" t="e">
        <f>(AS11+AS12-AW11-AW12)/((AX11+AX12)*12)</f>
        <v>#DIV/0!</v>
      </c>
      <c r="AZ11" s="403" t="e">
        <f>IF(AY11&lt;0,"!!!","")</f>
        <v>#DIV/0!</v>
      </c>
    </row>
    <row r="12" spans="1:52" ht="13.5" thickBot="1">
      <c r="A12" s="125">
        <v>1</v>
      </c>
      <c r="B12" s="496"/>
      <c r="C12" s="88" t="s">
        <v>34</v>
      </c>
      <c r="D12" s="419"/>
      <c r="E12" s="455"/>
      <c r="F12" s="420"/>
      <c r="G12" s="420"/>
      <c r="H12" s="420"/>
      <c r="I12" s="420"/>
      <c r="J12" s="420"/>
      <c r="K12" s="420"/>
      <c r="L12" s="420"/>
      <c r="M12" s="420"/>
      <c r="N12" s="420"/>
      <c r="O12" s="420"/>
      <c r="P12" s="421">
        <f t="shared" si="0"/>
        <v>0</v>
      </c>
      <c r="Q12" s="252" t="s">
        <v>71</v>
      </c>
      <c r="R12" s="196" t="s">
        <v>71</v>
      </c>
      <c r="S12" s="230" t="s">
        <v>71</v>
      </c>
      <c r="T12" s="197" t="s">
        <v>71</v>
      </c>
      <c r="U12" s="197" t="s">
        <v>71</v>
      </c>
      <c r="V12" s="214" t="e">
        <f t="shared" si="1"/>
        <v>#DIV/0!</v>
      </c>
      <c r="W12" s="202" t="e">
        <f t="shared" si="2"/>
        <v>#DIV/0!</v>
      </c>
      <c r="X12" s="202" t="e">
        <f t="shared" si="3"/>
        <v>#DIV/0!</v>
      </c>
      <c r="Y12" s="206" t="e">
        <f t="shared" si="7"/>
        <v>#DIV/0!</v>
      </c>
      <c r="Z12" s="467"/>
      <c r="AA12" s="130"/>
      <c r="AB12" s="226"/>
      <c r="AC12" s="201" t="s">
        <v>71</v>
      </c>
      <c r="AD12" s="197" t="s">
        <v>71</v>
      </c>
      <c r="AE12" s="228" t="s">
        <v>71</v>
      </c>
      <c r="AF12" s="281"/>
      <c r="AG12" s="229" t="s">
        <v>71</v>
      </c>
      <c r="AH12" s="230" t="s">
        <v>71</v>
      </c>
      <c r="AI12" s="231" t="s">
        <v>71</v>
      </c>
      <c r="AJ12" s="232">
        <f t="shared" si="4"/>
        <v>0</v>
      </c>
      <c r="AK12" s="229" t="s">
        <v>71</v>
      </c>
      <c r="AL12" s="230" t="s">
        <v>71</v>
      </c>
      <c r="AM12" s="240" t="s">
        <v>71</v>
      </c>
      <c r="AN12" s="284"/>
      <c r="AO12" s="229" t="s">
        <v>71</v>
      </c>
      <c r="AP12" s="229" t="s">
        <v>71</v>
      </c>
      <c r="AQ12" s="230" t="s">
        <v>71</v>
      </c>
      <c r="AR12" s="236" t="s">
        <v>71</v>
      </c>
      <c r="AS12" s="256">
        <f t="shared" si="8"/>
        <v>0</v>
      </c>
      <c r="AT12" s="84">
        <f t="shared" si="5"/>
        <v>0</v>
      </c>
      <c r="AU12" s="93"/>
      <c r="AV12" s="85" t="e">
        <f t="shared" si="6"/>
        <v>#DIV/0!</v>
      </c>
      <c r="AW12" s="90"/>
      <c r="AX12" s="106"/>
      <c r="AY12" s="87"/>
      <c r="AZ12" s="403" t="e">
        <f>AZ11</f>
        <v>#DIV/0!</v>
      </c>
    </row>
    <row r="13" spans="1:52" ht="12.75">
      <c r="A13" s="91">
        <v>1</v>
      </c>
      <c r="B13" s="495"/>
      <c r="C13" s="63" t="s">
        <v>33</v>
      </c>
      <c r="D13" s="422"/>
      <c r="E13" s="456"/>
      <c r="F13" s="323"/>
      <c r="G13" s="323"/>
      <c r="H13" s="323"/>
      <c r="I13" s="323"/>
      <c r="J13" s="323"/>
      <c r="K13" s="323"/>
      <c r="L13" s="323"/>
      <c r="M13" s="323"/>
      <c r="N13" s="323"/>
      <c r="O13" s="323"/>
      <c r="P13" s="423">
        <f t="shared" si="0"/>
        <v>0</v>
      </c>
      <c r="Q13" s="251">
        <f>P13+P14</f>
        <v>0</v>
      </c>
      <c r="R13" s="482"/>
      <c r="S13" s="491"/>
      <c r="T13" s="194"/>
      <c r="U13" s="175">
        <f>Q13-R13-S13-T13</f>
        <v>0</v>
      </c>
      <c r="V13" s="215" t="e">
        <f t="shared" si="1"/>
        <v>#DIV/0!</v>
      </c>
      <c r="W13" s="203" t="e">
        <f t="shared" si="2"/>
        <v>#DIV/0!</v>
      </c>
      <c r="X13" s="203" t="e">
        <f t="shared" si="3"/>
        <v>#DIV/0!</v>
      </c>
      <c r="Y13" s="207" t="e">
        <f t="shared" si="7"/>
        <v>#DIV/0!</v>
      </c>
      <c r="Z13" s="468"/>
      <c r="AA13" s="131"/>
      <c r="AB13" s="224" t="e">
        <f>(R13+S13)/(12*(D13-E13+D14-E14))*1000+(Z13/1.0062)*(F13+0.85*(G13+L13+M13))/(12*D13)*1000+(Z14/1.0062)*(F14+0.85*(G14+L14+M14))/(12*D14)*1000</f>
        <v>#DIV/0!</v>
      </c>
      <c r="AC13" s="200" t="e">
        <f>AB13-AD13</f>
        <v>#DIV/0!</v>
      </c>
      <c r="AD13" s="225" t="e">
        <f>(H13+H14+I13+I14)/(12*(D13+D14))*1000</f>
        <v>#DIV/0!</v>
      </c>
      <c r="AE13" s="104" t="e">
        <f>(AA13+AA14)*AB13*0.012</f>
        <v>#DIV/0!</v>
      </c>
      <c r="AF13" s="443"/>
      <c r="AG13" s="451" t="e">
        <f>AF13+AF14-AE13</f>
        <v>#DIV/0!</v>
      </c>
      <c r="AH13" s="5" t="e">
        <f>AG13/(12*(AA13+AA14))*1000</f>
        <v>#DIV/0!</v>
      </c>
      <c r="AI13" s="6" t="e">
        <f>AH13/AD13</f>
        <v>#DIV/0!</v>
      </c>
      <c r="AJ13" s="3">
        <f t="shared" si="4"/>
        <v>0</v>
      </c>
      <c r="AK13" s="9" t="e">
        <f>AF13+AF14-(AJ13+AJ14)*AB13*0.012</f>
        <v>#DIV/0!</v>
      </c>
      <c r="AL13" s="5" t="e">
        <f>AK13/(12*(AJ13+AJ14))*1000</f>
        <v>#DIV/0!</v>
      </c>
      <c r="AM13" s="239" t="e">
        <f>AL13/AD13</f>
        <v>#DIV/0!</v>
      </c>
      <c r="AN13" s="243"/>
      <c r="AO13" s="242" t="e">
        <f>(AN13+AN14)/(12*(AJ13+AJ14))*1000</f>
        <v>#DIV/0!</v>
      </c>
      <c r="AP13" s="5" t="e">
        <f>AD13+AL13+AO13</f>
        <v>#DIV/0!</v>
      </c>
      <c r="AQ13" s="7" t="e">
        <f>(AL13+AO13)/AD13</f>
        <v>#DIV/0!</v>
      </c>
      <c r="AR13" s="235" t="e">
        <f>AP13/AD13</f>
        <v>#DIV/0!</v>
      </c>
      <c r="AS13" s="255">
        <f t="shared" si="8"/>
        <v>0</v>
      </c>
      <c r="AT13" s="94">
        <f t="shared" si="5"/>
        <v>0</v>
      </c>
      <c r="AU13" s="93"/>
      <c r="AV13" s="95" t="e">
        <f t="shared" si="6"/>
        <v>#DIV/0!</v>
      </c>
      <c r="AW13" s="276"/>
      <c r="AX13" s="107"/>
      <c r="AY13" s="14" t="e">
        <f>(AS13+AS14-AW13-AW14)/((AX13+AX14)*12)</f>
        <v>#DIV/0!</v>
      </c>
      <c r="AZ13" s="403" t="e">
        <f>IF(AY13&lt;0,"!!!","")</f>
        <v>#DIV/0!</v>
      </c>
    </row>
    <row r="14" spans="1:52" ht="13.5" thickBot="1">
      <c r="A14" s="89">
        <v>1</v>
      </c>
      <c r="B14" s="496"/>
      <c r="C14" s="88" t="s">
        <v>34</v>
      </c>
      <c r="D14" s="419"/>
      <c r="E14" s="455"/>
      <c r="F14" s="420"/>
      <c r="G14" s="420"/>
      <c r="H14" s="420"/>
      <c r="I14" s="420"/>
      <c r="J14" s="420"/>
      <c r="K14" s="420"/>
      <c r="L14" s="420"/>
      <c r="M14" s="420"/>
      <c r="N14" s="420"/>
      <c r="O14" s="420"/>
      <c r="P14" s="421">
        <f t="shared" si="0"/>
        <v>0</v>
      </c>
      <c r="Q14" s="252" t="s">
        <v>71</v>
      </c>
      <c r="R14" s="196" t="s">
        <v>71</v>
      </c>
      <c r="S14" s="230" t="s">
        <v>71</v>
      </c>
      <c r="T14" s="197" t="s">
        <v>71</v>
      </c>
      <c r="U14" s="197" t="s">
        <v>71</v>
      </c>
      <c r="V14" s="214" t="e">
        <f t="shared" si="1"/>
        <v>#DIV/0!</v>
      </c>
      <c r="W14" s="202" t="e">
        <f t="shared" si="2"/>
        <v>#DIV/0!</v>
      </c>
      <c r="X14" s="202" t="e">
        <f t="shared" si="3"/>
        <v>#DIV/0!</v>
      </c>
      <c r="Y14" s="206" t="e">
        <f t="shared" si="7"/>
        <v>#DIV/0!</v>
      </c>
      <c r="Z14" s="467"/>
      <c r="AA14" s="130"/>
      <c r="AB14" s="226"/>
      <c r="AC14" s="201" t="s">
        <v>71</v>
      </c>
      <c r="AD14" s="197" t="s">
        <v>71</v>
      </c>
      <c r="AE14" s="228" t="s">
        <v>71</v>
      </c>
      <c r="AF14" s="281"/>
      <c r="AG14" s="229" t="s">
        <v>71</v>
      </c>
      <c r="AH14" s="230" t="s">
        <v>71</v>
      </c>
      <c r="AI14" s="231" t="s">
        <v>71</v>
      </c>
      <c r="AJ14" s="232">
        <f t="shared" si="4"/>
        <v>0</v>
      </c>
      <c r="AK14" s="229" t="s">
        <v>71</v>
      </c>
      <c r="AL14" s="230" t="s">
        <v>71</v>
      </c>
      <c r="AM14" s="240" t="s">
        <v>71</v>
      </c>
      <c r="AN14" s="284"/>
      <c r="AO14" s="229" t="s">
        <v>71</v>
      </c>
      <c r="AP14" s="229" t="s">
        <v>71</v>
      </c>
      <c r="AQ14" s="230" t="s">
        <v>71</v>
      </c>
      <c r="AR14" s="236" t="s">
        <v>71</v>
      </c>
      <c r="AS14" s="256">
        <f t="shared" si="8"/>
        <v>0</v>
      </c>
      <c r="AT14" s="84">
        <f t="shared" si="5"/>
        <v>0</v>
      </c>
      <c r="AU14" s="83"/>
      <c r="AV14" s="85" t="e">
        <f t="shared" si="6"/>
        <v>#DIV/0!</v>
      </c>
      <c r="AW14" s="90"/>
      <c r="AX14" s="106"/>
      <c r="AY14" s="87"/>
      <c r="AZ14" s="403" t="e">
        <f>AZ13</f>
        <v>#DIV/0!</v>
      </c>
    </row>
    <row r="15" spans="1:52" ht="12.75">
      <c r="A15" s="91">
        <v>1</v>
      </c>
      <c r="B15" s="495"/>
      <c r="C15" s="63" t="s">
        <v>33</v>
      </c>
      <c r="D15" s="422"/>
      <c r="E15" s="456"/>
      <c r="F15" s="323"/>
      <c r="G15" s="323"/>
      <c r="H15" s="323"/>
      <c r="I15" s="323"/>
      <c r="J15" s="323"/>
      <c r="K15" s="323"/>
      <c r="L15" s="323"/>
      <c r="M15" s="323"/>
      <c r="N15" s="323"/>
      <c r="O15" s="323"/>
      <c r="P15" s="423">
        <f t="shared" si="0"/>
        <v>0</v>
      </c>
      <c r="Q15" s="251">
        <f>P15+P16</f>
        <v>0</v>
      </c>
      <c r="R15" s="482"/>
      <c r="S15" s="491"/>
      <c r="T15" s="194"/>
      <c r="U15" s="175">
        <f>Q15-R15-S15-T15</f>
        <v>0</v>
      </c>
      <c r="V15" s="215" t="e">
        <f t="shared" si="1"/>
        <v>#DIV/0!</v>
      </c>
      <c r="W15" s="203" t="e">
        <f t="shared" si="2"/>
        <v>#DIV/0!</v>
      </c>
      <c r="X15" s="203" t="e">
        <f t="shared" si="3"/>
        <v>#DIV/0!</v>
      </c>
      <c r="Y15" s="207" t="e">
        <f t="shared" si="7"/>
        <v>#DIV/0!</v>
      </c>
      <c r="Z15" s="468"/>
      <c r="AA15" s="131"/>
      <c r="AB15" s="224" t="e">
        <f>(R15+S15)/(12*(D15-E15+D16-E16))*1000+(Z15/1.0062)*(F15+0.85*(G15+L15+M15))/(12*D15)*1000+(Z16/1.0062)*(F16+0.85*(G16+L16+M16))/(12*D16)*1000</f>
        <v>#DIV/0!</v>
      </c>
      <c r="AC15" s="200" t="e">
        <f>AB15-AD15</f>
        <v>#DIV/0!</v>
      </c>
      <c r="AD15" s="225" t="e">
        <f>(H15+H16+I15+I16)/(12*(D15+D16))*1000</f>
        <v>#DIV/0!</v>
      </c>
      <c r="AE15" s="104" t="e">
        <f>(AA15+AA16)*AB15*0.012</f>
        <v>#DIV/0!</v>
      </c>
      <c r="AF15" s="443"/>
      <c r="AG15" s="451" t="e">
        <f>AF15+AF16-AE15</f>
        <v>#DIV/0!</v>
      </c>
      <c r="AH15" s="5" t="e">
        <f>AG15/(12*(AA15+AA16))*1000</f>
        <v>#DIV/0!</v>
      </c>
      <c r="AI15" s="6" t="e">
        <f>AH15/AD15</f>
        <v>#DIV/0!</v>
      </c>
      <c r="AJ15" s="3">
        <f t="shared" si="4"/>
        <v>0</v>
      </c>
      <c r="AK15" s="9" t="e">
        <f>AF15+AF16-(AJ15+AJ16)*AB15*0.012</f>
        <v>#DIV/0!</v>
      </c>
      <c r="AL15" s="5" t="e">
        <f>AK15/(12*(AJ15+AJ16))*1000</f>
        <v>#DIV/0!</v>
      </c>
      <c r="AM15" s="239" t="e">
        <f>AL15/AD15</f>
        <v>#DIV/0!</v>
      </c>
      <c r="AN15" s="243"/>
      <c r="AO15" s="242" t="e">
        <f>(AN15+AN16)/(12*(AJ15+AJ16))*1000</f>
        <v>#DIV/0!</v>
      </c>
      <c r="AP15" s="5" t="e">
        <f>AD15+AL15+AO15</f>
        <v>#DIV/0!</v>
      </c>
      <c r="AQ15" s="7" t="e">
        <f>(AL15+AO15)/AD15</f>
        <v>#DIV/0!</v>
      </c>
      <c r="AR15" s="235" t="e">
        <f>AP15/AD15</f>
        <v>#DIV/0!</v>
      </c>
      <c r="AS15" s="255">
        <f t="shared" si="8"/>
        <v>0</v>
      </c>
      <c r="AT15" s="94">
        <f t="shared" si="5"/>
        <v>0</v>
      </c>
      <c r="AU15" s="93"/>
      <c r="AV15" s="95" t="e">
        <f t="shared" si="6"/>
        <v>#DIV/0!</v>
      </c>
      <c r="AW15" s="276"/>
      <c r="AX15" s="107"/>
      <c r="AY15" s="14" t="e">
        <f>(AS15+AS16-AW15-AW16)/((AX15+AX16)*12)</f>
        <v>#DIV/0!</v>
      </c>
      <c r="AZ15" s="403" t="e">
        <f>IF(AY15&lt;0,"!!!","")</f>
        <v>#DIV/0!</v>
      </c>
    </row>
    <row r="16" spans="1:52" ht="13.5" thickBot="1">
      <c r="A16" s="89">
        <v>1</v>
      </c>
      <c r="B16" s="496"/>
      <c r="C16" s="88" t="s">
        <v>34</v>
      </c>
      <c r="D16" s="419"/>
      <c r="E16" s="455"/>
      <c r="F16" s="420"/>
      <c r="G16" s="420"/>
      <c r="H16" s="420"/>
      <c r="I16" s="420"/>
      <c r="J16" s="420"/>
      <c r="K16" s="420"/>
      <c r="L16" s="420"/>
      <c r="M16" s="420"/>
      <c r="N16" s="420"/>
      <c r="O16" s="420"/>
      <c r="P16" s="421">
        <f t="shared" si="0"/>
        <v>0</v>
      </c>
      <c r="Q16" s="252" t="s">
        <v>71</v>
      </c>
      <c r="R16" s="196" t="s">
        <v>71</v>
      </c>
      <c r="S16" s="230" t="s">
        <v>71</v>
      </c>
      <c r="T16" s="197" t="s">
        <v>71</v>
      </c>
      <c r="U16" s="197" t="s">
        <v>71</v>
      </c>
      <c r="V16" s="214" t="e">
        <f t="shared" si="1"/>
        <v>#DIV/0!</v>
      </c>
      <c r="W16" s="202" t="e">
        <f t="shared" si="2"/>
        <v>#DIV/0!</v>
      </c>
      <c r="X16" s="202" t="e">
        <f t="shared" si="3"/>
        <v>#DIV/0!</v>
      </c>
      <c r="Y16" s="206" t="e">
        <f t="shared" si="7"/>
        <v>#DIV/0!</v>
      </c>
      <c r="Z16" s="467"/>
      <c r="AA16" s="130"/>
      <c r="AB16" s="226"/>
      <c r="AC16" s="201" t="s">
        <v>71</v>
      </c>
      <c r="AD16" s="197" t="s">
        <v>71</v>
      </c>
      <c r="AE16" s="228" t="s">
        <v>71</v>
      </c>
      <c r="AF16" s="281"/>
      <c r="AG16" s="229" t="s">
        <v>71</v>
      </c>
      <c r="AH16" s="230" t="s">
        <v>71</v>
      </c>
      <c r="AI16" s="231" t="s">
        <v>71</v>
      </c>
      <c r="AJ16" s="232">
        <f t="shared" si="4"/>
        <v>0</v>
      </c>
      <c r="AK16" s="229" t="s">
        <v>71</v>
      </c>
      <c r="AL16" s="230" t="s">
        <v>71</v>
      </c>
      <c r="AM16" s="240" t="s">
        <v>71</v>
      </c>
      <c r="AN16" s="284"/>
      <c r="AO16" s="229" t="s">
        <v>71</v>
      </c>
      <c r="AP16" s="229" t="s">
        <v>71</v>
      </c>
      <c r="AQ16" s="230" t="s">
        <v>71</v>
      </c>
      <c r="AR16" s="236" t="s">
        <v>71</v>
      </c>
      <c r="AS16" s="256">
        <f t="shared" si="8"/>
        <v>0</v>
      </c>
      <c r="AT16" s="84">
        <f t="shared" si="5"/>
        <v>0</v>
      </c>
      <c r="AU16" s="83"/>
      <c r="AV16" s="85" t="e">
        <f t="shared" si="6"/>
        <v>#DIV/0!</v>
      </c>
      <c r="AW16" s="90"/>
      <c r="AX16" s="106"/>
      <c r="AY16" s="87"/>
      <c r="AZ16" s="403" t="e">
        <f>AZ15</f>
        <v>#DIV/0!</v>
      </c>
    </row>
    <row r="17" spans="1:52" ht="12.75">
      <c r="A17" s="91">
        <v>1</v>
      </c>
      <c r="B17" s="495"/>
      <c r="C17" s="63" t="s">
        <v>33</v>
      </c>
      <c r="D17" s="424"/>
      <c r="E17" s="457"/>
      <c r="F17" s="427"/>
      <c r="G17" s="425"/>
      <c r="H17" s="425"/>
      <c r="I17" s="425"/>
      <c r="J17" s="425"/>
      <c r="K17" s="425"/>
      <c r="L17" s="425"/>
      <c r="M17" s="425"/>
      <c r="N17" s="425"/>
      <c r="O17" s="425"/>
      <c r="P17" s="423">
        <f t="shared" si="0"/>
        <v>0</v>
      </c>
      <c r="Q17" s="251">
        <f>P17+P18</f>
        <v>0</v>
      </c>
      <c r="R17" s="482"/>
      <c r="S17" s="491"/>
      <c r="T17" s="194"/>
      <c r="U17" s="175">
        <f>Q17-R17-S17-T17</f>
        <v>0</v>
      </c>
      <c r="V17" s="215" t="e">
        <f t="shared" si="1"/>
        <v>#DIV/0!</v>
      </c>
      <c r="W17" s="203" t="e">
        <f t="shared" si="2"/>
        <v>#DIV/0!</v>
      </c>
      <c r="X17" s="203" t="e">
        <f t="shared" si="3"/>
        <v>#DIV/0!</v>
      </c>
      <c r="Y17" s="207" t="e">
        <f t="shared" si="7"/>
        <v>#DIV/0!</v>
      </c>
      <c r="Z17" s="468"/>
      <c r="AA17" s="131"/>
      <c r="AB17" s="224" t="e">
        <f>(R17+S17)/(12*(D17-E17+D18-E18))*1000+(Z17/1.0062)*(F17+0.85*(G17+L17+M17))/(12*D17)*1000+(Z18/1.0062)*(F18+0.85*(G18+L18+M18))/(12*D18)*1000</f>
        <v>#DIV/0!</v>
      </c>
      <c r="AC17" s="200" t="e">
        <f>AB17-AD17</f>
        <v>#DIV/0!</v>
      </c>
      <c r="AD17" s="225" t="e">
        <f>(H17+H18+I17+I18)/(12*(D17+D18))*1000</f>
        <v>#DIV/0!</v>
      </c>
      <c r="AE17" s="104" t="e">
        <f>(AA17+AA18)*AB17*0.012</f>
        <v>#DIV/0!</v>
      </c>
      <c r="AF17" s="443"/>
      <c r="AG17" s="451" t="e">
        <f>AF17+AF18-AE17</f>
        <v>#DIV/0!</v>
      </c>
      <c r="AH17" s="5" t="e">
        <f>AG17/(12*(AA17+AA18))*1000</f>
        <v>#DIV/0!</v>
      </c>
      <c r="AI17" s="6" t="e">
        <f>AH17/AD17</f>
        <v>#DIV/0!</v>
      </c>
      <c r="AJ17" s="3">
        <f t="shared" si="4"/>
        <v>0</v>
      </c>
      <c r="AK17" s="9" t="e">
        <f>AF17+AF18-(AJ17+AJ18)*AB17*0.012</f>
        <v>#DIV/0!</v>
      </c>
      <c r="AL17" s="5" t="e">
        <f>AK17/(12*(AJ17+AJ18))*1000</f>
        <v>#DIV/0!</v>
      </c>
      <c r="AM17" s="239" t="e">
        <f>AL17/AD17</f>
        <v>#DIV/0!</v>
      </c>
      <c r="AN17" s="243"/>
      <c r="AO17" s="242" t="e">
        <f>(AN17+AN18)/(12*(AJ17+AJ18))*1000</f>
        <v>#DIV/0!</v>
      </c>
      <c r="AP17" s="5" t="e">
        <f>AD17+AL17+AO17</f>
        <v>#DIV/0!</v>
      </c>
      <c r="AQ17" s="7" t="e">
        <f>(AL17+AO17)/AD17</f>
        <v>#DIV/0!</v>
      </c>
      <c r="AR17" s="235" t="e">
        <f>AP17/AD17</f>
        <v>#DIV/0!</v>
      </c>
      <c r="AS17" s="255">
        <f t="shared" si="8"/>
        <v>0</v>
      </c>
      <c r="AT17" s="94">
        <f t="shared" si="5"/>
        <v>0</v>
      </c>
      <c r="AU17" s="93"/>
      <c r="AV17" s="95" t="e">
        <f t="shared" si="6"/>
        <v>#DIV/0!</v>
      </c>
      <c r="AW17" s="276"/>
      <c r="AX17" s="107"/>
      <c r="AY17" s="14" t="e">
        <f>(AS17+AS18-AW17-AW18)/((AX17+AX18)*12)</f>
        <v>#DIV/0!</v>
      </c>
      <c r="AZ17" s="403" t="e">
        <f>IF(AY17&lt;0,"!!!","")</f>
        <v>#DIV/0!</v>
      </c>
    </row>
    <row r="18" spans="1:52" ht="13.5" thickBot="1">
      <c r="A18" s="89">
        <v>1</v>
      </c>
      <c r="B18" s="496"/>
      <c r="C18" s="88" t="s">
        <v>34</v>
      </c>
      <c r="D18" s="419"/>
      <c r="E18" s="455"/>
      <c r="F18" s="420"/>
      <c r="G18" s="426"/>
      <c r="H18" s="426"/>
      <c r="I18" s="426"/>
      <c r="J18" s="426"/>
      <c r="K18" s="426"/>
      <c r="L18" s="426"/>
      <c r="M18" s="426"/>
      <c r="N18" s="426"/>
      <c r="O18" s="426"/>
      <c r="P18" s="421">
        <f t="shared" si="0"/>
        <v>0</v>
      </c>
      <c r="Q18" s="252" t="s">
        <v>71</v>
      </c>
      <c r="R18" s="196" t="s">
        <v>71</v>
      </c>
      <c r="S18" s="230" t="s">
        <v>71</v>
      </c>
      <c r="T18" s="197" t="s">
        <v>71</v>
      </c>
      <c r="U18" s="197" t="s">
        <v>71</v>
      </c>
      <c r="V18" s="214" t="e">
        <f t="shared" si="1"/>
        <v>#DIV/0!</v>
      </c>
      <c r="W18" s="202" t="e">
        <f t="shared" si="2"/>
        <v>#DIV/0!</v>
      </c>
      <c r="X18" s="202" t="e">
        <f t="shared" si="3"/>
        <v>#DIV/0!</v>
      </c>
      <c r="Y18" s="206" t="e">
        <f t="shared" si="7"/>
        <v>#DIV/0!</v>
      </c>
      <c r="Z18" s="467"/>
      <c r="AA18" s="130"/>
      <c r="AB18" s="226"/>
      <c r="AC18" s="201" t="s">
        <v>71</v>
      </c>
      <c r="AD18" s="197" t="s">
        <v>71</v>
      </c>
      <c r="AE18" s="228" t="s">
        <v>71</v>
      </c>
      <c r="AF18" s="281"/>
      <c r="AG18" s="229" t="s">
        <v>71</v>
      </c>
      <c r="AH18" s="230" t="s">
        <v>71</v>
      </c>
      <c r="AI18" s="231" t="s">
        <v>71</v>
      </c>
      <c r="AJ18" s="232">
        <f t="shared" si="4"/>
        <v>0</v>
      </c>
      <c r="AK18" s="229" t="s">
        <v>71</v>
      </c>
      <c r="AL18" s="230" t="s">
        <v>71</v>
      </c>
      <c r="AM18" s="240" t="s">
        <v>71</v>
      </c>
      <c r="AN18" s="284"/>
      <c r="AO18" s="229" t="s">
        <v>71</v>
      </c>
      <c r="AP18" s="229" t="s">
        <v>71</v>
      </c>
      <c r="AQ18" s="230" t="s">
        <v>71</v>
      </c>
      <c r="AR18" s="236" t="s">
        <v>71</v>
      </c>
      <c r="AS18" s="256">
        <f t="shared" si="8"/>
        <v>0</v>
      </c>
      <c r="AT18" s="84">
        <f t="shared" si="5"/>
        <v>0</v>
      </c>
      <c r="AU18" s="83"/>
      <c r="AV18" s="85" t="e">
        <f t="shared" si="6"/>
        <v>#DIV/0!</v>
      </c>
      <c r="AW18" s="90"/>
      <c r="AX18" s="106"/>
      <c r="AY18" s="87"/>
      <c r="AZ18" s="403" t="e">
        <f>AZ17</f>
        <v>#DIV/0!</v>
      </c>
    </row>
    <row r="19" spans="1:52" ht="12.75">
      <c r="A19" s="91">
        <v>1</v>
      </c>
      <c r="B19" s="495"/>
      <c r="C19" s="63" t="s">
        <v>33</v>
      </c>
      <c r="D19" s="422"/>
      <c r="E19" s="456"/>
      <c r="F19" s="323"/>
      <c r="G19" s="323"/>
      <c r="H19" s="323"/>
      <c r="I19" s="323"/>
      <c r="J19" s="323"/>
      <c r="K19" s="323"/>
      <c r="L19" s="323"/>
      <c r="M19" s="323"/>
      <c r="N19" s="323"/>
      <c r="O19" s="323"/>
      <c r="P19" s="423">
        <f t="shared" si="0"/>
        <v>0</v>
      </c>
      <c r="Q19" s="251">
        <f>P19+P20</f>
        <v>0</v>
      </c>
      <c r="R19" s="482"/>
      <c r="S19" s="491"/>
      <c r="T19" s="194"/>
      <c r="U19" s="175">
        <f>Q19-R19-S19-T19</f>
        <v>0</v>
      </c>
      <c r="V19" s="215" t="e">
        <f t="shared" si="1"/>
        <v>#DIV/0!</v>
      </c>
      <c r="W19" s="203" t="e">
        <f t="shared" si="2"/>
        <v>#DIV/0!</v>
      </c>
      <c r="X19" s="203" t="e">
        <f t="shared" si="3"/>
        <v>#DIV/0!</v>
      </c>
      <c r="Y19" s="207" t="e">
        <f t="shared" si="7"/>
        <v>#DIV/0!</v>
      </c>
      <c r="Z19" s="468"/>
      <c r="AA19" s="131"/>
      <c r="AB19" s="224" t="e">
        <f>(R19+S19)/(12*(D19-E19+D20-E20))*1000+(Z19/1.0062)*(F19+0.85*(G19+L19+M19))/(12*D19)*1000+(Z20/1.0062)*(F20+0.85*(G20+L20+M20))/(12*D20)*1000</f>
        <v>#DIV/0!</v>
      </c>
      <c r="AC19" s="200" t="e">
        <f>AB19-AD19</f>
        <v>#DIV/0!</v>
      </c>
      <c r="AD19" s="225" t="e">
        <f>(H19+H20+I19+I20)/(12*(D19+D20))*1000</f>
        <v>#DIV/0!</v>
      </c>
      <c r="AE19" s="104" t="e">
        <f>(AA19+AA20)*AB19*0.012</f>
        <v>#DIV/0!</v>
      </c>
      <c r="AF19" s="443"/>
      <c r="AG19" s="451" t="e">
        <f>AF19+AF20-AE19</f>
        <v>#DIV/0!</v>
      </c>
      <c r="AH19" s="5" t="e">
        <f>AG19/(12*(AA19+AA20))*1000</f>
        <v>#DIV/0!</v>
      </c>
      <c r="AI19" s="6" t="e">
        <f>AH19/AD19</f>
        <v>#DIV/0!</v>
      </c>
      <c r="AJ19" s="3">
        <f t="shared" si="4"/>
        <v>0</v>
      </c>
      <c r="AK19" s="9" t="e">
        <f>AF19+AF20-(AJ19+AJ20)*AB19*0.012</f>
        <v>#DIV/0!</v>
      </c>
      <c r="AL19" s="5" t="e">
        <f>AK19/(12*(AJ19+AJ20))*1000</f>
        <v>#DIV/0!</v>
      </c>
      <c r="AM19" s="239" t="e">
        <f>AL19/AD19</f>
        <v>#DIV/0!</v>
      </c>
      <c r="AN19" s="243"/>
      <c r="AO19" s="242" t="e">
        <f>(AN19+AN20)/(12*(AJ19+AJ20))*1000</f>
        <v>#DIV/0!</v>
      </c>
      <c r="AP19" s="5" t="e">
        <f>AD19+AL19+AO19</f>
        <v>#DIV/0!</v>
      </c>
      <c r="AQ19" s="7" t="e">
        <f>(AL19+AO19)/AD19</f>
        <v>#DIV/0!</v>
      </c>
      <c r="AR19" s="235" t="e">
        <f>AP19/AD19</f>
        <v>#DIV/0!</v>
      </c>
      <c r="AS19" s="255">
        <f t="shared" si="8"/>
        <v>0</v>
      </c>
      <c r="AT19" s="94">
        <f t="shared" si="5"/>
        <v>0</v>
      </c>
      <c r="AU19" s="93"/>
      <c r="AV19" s="95" t="e">
        <f t="shared" si="6"/>
        <v>#DIV/0!</v>
      </c>
      <c r="AW19" s="276"/>
      <c r="AX19" s="107"/>
      <c r="AY19" s="14" t="e">
        <f>(AS19+AS20-AW19-AW20)/((AX19+AX20)*12)</f>
        <v>#DIV/0!</v>
      </c>
      <c r="AZ19" s="403" t="e">
        <f>IF(AY19&lt;0,"!!!","")</f>
        <v>#DIV/0!</v>
      </c>
    </row>
    <row r="20" spans="1:52" ht="13.5" thickBot="1">
      <c r="A20" s="89">
        <v>1</v>
      </c>
      <c r="B20" s="496"/>
      <c r="C20" s="88" t="s">
        <v>34</v>
      </c>
      <c r="D20" s="419"/>
      <c r="E20" s="455"/>
      <c r="F20" s="420"/>
      <c r="G20" s="420"/>
      <c r="H20" s="420"/>
      <c r="I20" s="420"/>
      <c r="J20" s="420"/>
      <c r="K20" s="420"/>
      <c r="L20" s="420"/>
      <c r="M20" s="420"/>
      <c r="N20" s="420"/>
      <c r="O20" s="420"/>
      <c r="P20" s="421">
        <f t="shared" si="0"/>
        <v>0</v>
      </c>
      <c r="Q20" s="252" t="s">
        <v>71</v>
      </c>
      <c r="R20" s="196" t="s">
        <v>71</v>
      </c>
      <c r="S20" s="230" t="s">
        <v>71</v>
      </c>
      <c r="T20" s="197" t="s">
        <v>71</v>
      </c>
      <c r="U20" s="197" t="s">
        <v>71</v>
      </c>
      <c r="V20" s="214" t="e">
        <f t="shared" si="1"/>
        <v>#DIV/0!</v>
      </c>
      <c r="W20" s="202" t="e">
        <f t="shared" si="2"/>
        <v>#DIV/0!</v>
      </c>
      <c r="X20" s="202" t="e">
        <f t="shared" si="3"/>
        <v>#DIV/0!</v>
      </c>
      <c r="Y20" s="206" t="e">
        <f t="shared" si="7"/>
        <v>#DIV/0!</v>
      </c>
      <c r="Z20" s="467"/>
      <c r="AA20" s="130"/>
      <c r="AB20" s="226"/>
      <c r="AC20" s="201" t="s">
        <v>71</v>
      </c>
      <c r="AD20" s="197" t="s">
        <v>71</v>
      </c>
      <c r="AE20" s="228" t="s">
        <v>71</v>
      </c>
      <c r="AF20" s="281"/>
      <c r="AG20" s="229" t="s">
        <v>71</v>
      </c>
      <c r="AH20" s="230" t="s">
        <v>71</v>
      </c>
      <c r="AI20" s="231" t="s">
        <v>71</v>
      </c>
      <c r="AJ20" s="232">
        <f t="shared" si="4"/>
        <v>0</v>
      </c>
      <c r="AK20" s="229" t="s">
        <v>71</v>
      </c>
      <c r="AL20" s="230" t="s">
        <v>71</v>
      </c>
      <c r="AM20" s="240" t="s">
        <v>71</v>
      </c>
      <c r="AN20" s="284"/>
      <c r="AO20" s="229" t="s">
        <v>71</v>
      </c>
      <c r="AP20" s="229" t="s">
        <v>71</v>
      </c>
      <c r="AQ20" s="230" t="s">
        <v>71</v>
      </c>
      <c r="AR20" s="236" t="s">
        <v>71</v>
      </c>
      <c r="AS20" s="256">
        <f t="shared" si="8"/>
        <v>0</v>
      </c>
      <c r="AT20" s="84">
        <f t="shared" si="5"/>
        <v>0</v>
      </c>
      <c r="AU20" s="83"/>
      <c r="AV20" s="85" t="e">
        <f t="shared" si="6"/>
        <v>#DIV/0!</v>
      </c>
      <c r="AW20" s="90"/>
      <c r="AX20" s="106"/>
      <c r="AY20" s="87"/>
      <c r="AZ20" s="403" t="e">
        <f>AZ19</f>
        <v>#DIV/0!</v>
      </c>
    </row>
    <row r="21" spans="1:52" ht="12.75">
      <c r="A21" s="91">
        <v>1</v>
      </c>
      <c r="B21" s="495"/>
      <c r="C21" s="63" t="s">
        <v>33</v>
      </c>
      <c r="D21" s="422"/>
      <c r="E21" s="456"/>
      <c r="F21" s="323"/>
      <c r="G21" s="323"/>
      <c r="H21" s="323"/>
      <c r="I21" s="323"/>
      <c r="J21" s="323"/>
      <c r="K21" s="323"/>
      <c r="L21" s="323"/>
      <c r="M21" s="323"/>
      <c r="N21" s="323"/>
      <c r="O21" s="323"/>
      <c r="P21" s="423">
        <f t="shared" si="0"/>
        <v>0</v>
      </c>
      <c r="Q21" s="251">
        <f>P21+P22</f>
        <v>0</v>
      </c>
      <c r="R21" s="482"/>
      <c r="S21" s="491"/>
      <c r="T21" s="194"/>
      <c r="U21" s="175">
        <f>Q21-R21-S21-T21</f>
        <v>0</v>
      </c>
      <c r="V21" s="215" t="e">
        <f t="shared" si="1"/>
        <v>#DIV/0!</v>
      </c>
      <c r="W21" s="203" t="e">
        <f t="shared" si="2"/>
        <v>#DIV/0!</v>
      </c>
      <c r="X21" s="203" t="e">
        <f t="shared" si="3"/>
        <v>#DIV/0!</v>
      </c>
      <c r="Y21" s="207" t="e">
        <f t="shared" si="7"/>
        <v>#DIV/0!</v>
      </c>
      <c r="Z21" s="468"/>
      <c r="AA21" s="131"/>
      <c r="AB21" s="224" t="e">
        <f>(R21+S21)/(12*(D21-E21+D22-E22))*1000+(Z21/1.0062)*(F21+0.85*(G21+L21+M21))/(12*D21)*1000+(Z22/1.0062)*(F22+0.85*(G22+L22+M22))/(12*D22)*1000</f>
        <v>#DIV/0!</v>
      </c>
      <c r="AC21" s="200" t="e">
        <f>AB21-AD21</f>
        <v>#DIV/0!</v>
      </c>
      <c r="AD21" s="225" t="e">
        <f>(H21+H22+I21+I22)/(12*(D21+D22))*1000</f>
        <v>#DIV/0!</v>
      </c>
      <c r="AE21" s="104" t="e">
        <f>(AA21+AA22)*AB21*0.012</f>
        <v>#DIV/0!</v>
      </c>
      <c r="AF21" s="443"/>
      <c r="AG21" s="451" t="e">
        <f>AF21+AF22-AE21</f>
        <v>#DIV/0!</v>
      </c>
      <c r="AH21" s="5" t="e">
        <f>AG21/(12*(AA21+AA22))*1000</f>
        <v>#DIV/0!</v>
      </c>
      <c r="AI21" s="6" t="e">
        <f>AH21/AD21</f>
        <v>#DIV/0!</v>
      </c>
      <c r="AJ21" s="3">
        <f t="shared" si="4"/>
        <v>0</v>
      </c>
      <c r="AK21" s="9" t="e">
        <f>AF21+AF22-(AJ21+AJ22)*AB21*0.012</f>
        <v>#DIV/0!</v>
      </c>
      <c r="AL21" s="5" t="e">
        <f>AK21/(12*(AJ21+AJ22))*1000</f>
        <v>#DIV/0!</v>
      </c>
      <c r="AM21" s="239" t="e">
        <f>AL21/AD21</f>
        <v>#DIV/0!</v>
      </c>
      <c r="AN21" s="243"/>
      <c r="AO21" s="242" t="e">
        <f>(AN21+AN22)/(12*(AJ21+AJ22))*1000</f>
        <v>#DIV/0!</v>
      </c>
      <c r="AP21" s="5" t="e">
        <f>AD21+AL21+AO21</f>
        <v>#DIV/0!</v>
      </c>
      <c r="AQ21" s="7" t="e">
        <f>(AL21+AO21)/AD21</f>
        <v>#DIV/0!</v>
      </c>
      <c r="AR21" s="235" t="e">
        <f>AP21/AD21</f>
        <v>#DIV/0!</v>
      </c>
      <c r="AS21" s="255">
        <f t="shared" si="8"/>
        <v>0</v>
      </c>
      <c r="AT21" s="94">
        <f t="shared" si="5"/>
        <v>0</v>
      </c>
      <c r="AU21" s="93"/>
      <c r="AV21" s="95" t="e">
        <f t="shared" si="6"/>
        <v>#DIV/0!</v>
      </c>
      <c r="AW21" s="276"/>
      <c r="AX21" s="107"/>
      <c r="AY21" s="14" t="e">
        <f>(AS21+AS22-AW21-AW22)/((AX21+AX22)*12)</f>
        <v>#DIV/0!</v>
      </c>
      <c r="AZ21" s="403" t="e">
        <f>IF(AY21&lt;0,"!!!","")</f>
        <v>#DIV/0!</v>
      </c>
    </row>
    <row r="22" spans="1:52" ht="13.5" thickBot="1">
      <c r="A22" s="89">
        <v>1</v>
      </c>
      <c r="B22" s="496"/>
      <c r="C22" s="88" t="s">
        <v>34</v>
      </c>
      <c r="D22" s="419"/>
      <c r="E22" s="455"/>
      <c r="F22" s="420"/>
      <c r="G22" s="420"/>
      <c r="H22" s="420"/>
      <c r="I22" s="420"/>
      <c r="J22" s="420"/>
      <c r="K22" s="420"/>
      <c r="L22" s="420"/>
      <c r="M22" s="420"/>
      <c r="N22" s="420"/>
      <c r="O22" s="420"/>
      <c r="P22" s="421">
        <f t="shared" si="0"/>
        <v>0</v>
      </c>
      <c r="Q22" s="252" t="s">
        <v>71</v>
      </c>
      <c r="R22" s="196" t="s">
        <v>71</v>
      </c>
      <c r="S22" s="230" t="s">
        <v>71</v>
      </c>
      <c r="T22" s="197" t="s">
        <v>71</v>
      </c>
      <c r="U22" s="197" t="s">
        <v>71</v>
      </c>
      <c r="V22" s="214" t="e">
        <f t="shared" si="1"/>
        <v>#DIV/0!</v>
      </c>
      <c r="W22" s="202" t="e">
        <f t="shared" si="2"/>
        <v>#DIV/0!</v>
      </c>
      <c r="X22" s="202" t="e">
        <f t="shared" si="3"/>
        <v>#DIV/0!</v>
      </c>
      <c r="Y22" s="206" t="e">
        <f t="shared" si="7"/>
        <v>#DIV/0!</v>
      </c>
      <c r="Z22" s="467"/>
      <c r="AA22" s="130"/>
      <c r="AB22" s="226"/>
      <c r="AC22" s="201" t="s">
        <v>71</v>
      </c>
      <c r="AD22" s="197" t="s">
        <v>71</v>
      </c>
      <c r="AE22" s="228" t="s">
        <v>71</v>
      </c>
      <c r="AF22" s="281"/>
      <c r="AG22" s="229" t="s">
        <v>71</v>
      </c>
      <c r="AH22" s="230" t="s">
        <v>71</v>
      </c>
      <c r="AI22" s="231" t="s">
        <v>71</v>
      </c>
      <c r="AJ22" s="232">
        <f t="shared" si="4"/>
        <v>0</v>
      </c>
      <c r="AK22" s="229" t="s">
        <v>71</v>
      </c>
      <c r="AL22" s="230" t="s">
        <v>71</v>
      </c>
      <c r="AM22" s="240" t="s">
        <v>71</v>
      </c>
      <c r="AN22" s="284"/>
      <c r="AO22" s="229" t="s">
        <v>71</v>
      </c>
      <c r="AP22" s="229" t="s">
        <v>71</v>
      </c>
      <c r="AQ22" s="230" t="s">
        <v>71</v>
      </c>
      <c r="AR22" s="236" t="s">
        <v>71</v>
      </c>
      <c r="AS22" s="256">
        <f t="shared" si="8"/>
        <v>0</v>
      </c>
      <c r="AT22" s="84">
        <f t="shared" si="5"/>
        <v>0</v>
      </c>
      <c r="AU22" s="83"/>
      <c r="AV22" s="85" t="e">
        <f t="shared" si="6"/>
        <v>#DIV/0!</v>
      </c>
      <c r="AW22" s="90"/>
      <c r="AX22" s="106"/>
      <c r="AY22" s="87"/>
      <c r="AZ22" s="403" t="e">
        <f>AZ21</f>
        <v>#DIV/0!</v>
      </c>
    </row>
    <row r="23" spans="1:52" ht="12.75">
      <c r="A23" s="91">
        <v>1</v>
      </c>
      <c r="B23" s="495"/>
      <c r="C23" s="63" t="s">
        <v>33</v>
      </c>
      <c r="D23" s="422"/>
      <c r="E23" s="456"/>
      <c r="F23" s="323"/>
      <c r="G23" s="323"/>
      <c r="H23" s="323"/>
      <c r="I23" s="323"/>
      <c r="J23" s="323"/>
      <c r="K23" s="323"/>
      <c r="L23" s="323"/>
      <c r="M23" s="323"/>
      <c r="N23" s="323"/>
      <c r="O23" s="323"/>
      <c r="P23" s="423">
        <f t="shared" si="0"/>
        <v>0</v>
      </c>
      <c r="Q23" s="251">
        <f>P23+P24</f>
        <v>0</v>
      </c>
      <c r="R23" s="482"/>
      <c r="S23" s="491"/>
      <c r="T23" s="194"/>
      <c r="U23" s="175">
        <f>Q23-R23-S23-T23</f>
        <v>0</v>
      </c>
      <c r="V23" s="215" t="e">
        <f t="shared" si="1"/>
        <v>#DIV/0!</v>
      </c>
      <c r="W23" s="203" t="e">
        <f t="shared" si="2"/>
        <v>#DIV/0!</v>
      </c>
      <c r="X23" s="203" t="e">
        <f t="shared" si="3"/>
        <v>#DIV/0!</v>
      </c>
      <c r="Y23" s="207" t="e">
        <f t="shared" si="7"/>
        <v>#DIV/0!</v>
      </c>
      <c r="Z23" s="468"/>
      <c r="AA23" s="131"/>
      <c r="AB23" s="224" t="e">
        <f>(R23+S23)/(12*(D23-E23+D24-E24))*1000+(Z23/1.0062)*(F23+0.85*(G23+L23+M23))/(12*D23)*1000+(Z24/1.0062)*(F24+0.85*(G24+L24+M24))/(12*D24)*1000</f>
        <v>#DIV/0!</v>
      </c>
      <c r="AC23" s="200" t="e">
        <f>AB23-AD23</f>
        <v>#DIV/0!</v>
      </c>
      <c r="AD23" s="225" t="e">
        <f>(H23+H24+I23+I24)/(12*(D23+D24))*1000</f>
        <v>#DIV/0!</v>
      </c>
      <c r="AE23" s="104" t="e">
        <f>(AA23+AA24)*AB23*0.012</f>
        <v>#DIV/0!</v>
      </c>
      <c r="AF23" s="443"/>
      <c r="AG23" s="451" t="e">
        <f>AF23+AF24-AE23</f>
        <v>#DIV/0!</v>
      </c>
      <c r="AH23" s="5" t="e">
        <f>AG23/(12*(AA23+AA24))*1000</f>
        <v>#DIV/0!</v>
      </c>
      <c r="AI23" s="6" t="e">
        <f>AH23/AD23</f>
        <v>#DIV/0!</v>
      </c>
      <c r="AJ23" s="3">
        <f t="shared" si="4"/>
        <v>0</v>
      </c>
      <c r="AK23" s="9" t="e">
        <f>AF23+AF24-(AJ23+AJ24)*AB23*0.012</f>
        <v>#DIV/0!</v>
      </c>
      <c r="AL23" s="5" t="e">
        <f>AK23/(12*(AJ23+AJ24))*1000</f>
        <v>#DIV/0!</v>
      </c>
      <c r="AM23" s="239" t="e">
        <f>AL23/AD23</f>
        <v>#DIV/0!</v>
      </c>
      <c r="AN23" s="243"/>
      <c r="AO23" s="242" t="e">
        <f>(AN23+AN24)/(12*(AJ23+AJ24))*1000</f>
        <v>#DIV/0!</v>
      </c>
      <c r="AP23" s="5" t="e">
        <f>AD23+AL23+AO23</f>
        <v>#DIV/0!</v>
      </c>
      <c r="AQ23" s="7" t="e">
        <f>(AL23+AO23)/AD23</f>
        <v>#DIV/0!</v>
      </c>
      <c r="AR23" s="235" t="e">
        <f>AP23/AD23</f>
        <v>#DIV/0!</v>
      </c>
      <c r="AS23" s="255">
        <f t="shared" si="8"/>
        <v>0</v>
      </c>
      <c r="AT23" s="94">
        <f t="shared" si="5"/>
        <v>0</v>
      </c>
      <c r="AU23" s="93"/>
      <c r="AV23" s="95" t="e">
        <f t="shared" si="6"/>
        <v>#DIV/0!</v>
      </c>
      <c r="AW23" s="276"/>
      <c r="AX23" s="107"/>
      <c r="AY23" s="14" t="e">
        <f>(AS23+AS24-AW23-AW24)/((AX23+AX24)*12)</f>
        <v>#DIV/0!</v>
      </c>
      <c r="AZ23" s="403" t="e">
        <f>IF(AY23&lt;0,"!!!","")</f>
        <v>#DIV/0!</v>
      </c>
    </row>
    <row r="24" spans="1:52" ht="13.5" thickBot="1">
      <c r="A24" s="89">
        <v>1</v>
      </c>
      <c r="B24" s="496"/>
      <c r="C24" s="88" t="s">
        <v>34</v>
      </c>
      <c r="D24" s="419"/>
      <c r="E24" s="455"/>
      <c r="F24" s="420"/>
      <c r="G24" s="420"/>
      <c r="H24" s="420"/>
      <c r="I24" s="420"/>
      <c r="J24" s="420"/>
      <c r="K24" s="420"/>
      <c r="L24" s="420"/>
      <c r="M24" s="420"/>
      <c r="N24" s="420"/>
      <c r="O24" s="420"/>
      <c r="P24" s="421">
        <f t="shared" si="0"/>
        <v>0</v>
      </c>
      <c r="Q24" s="252" t="s">
        <v>71</v>
      </c>
      <c r="R24" s="196" t="s">
        <v>71</v>
      </c>
      <c r="S24" s="230" t="s">
        <v>71</v>
      </c>
      <c r="T24" s="197" t="s">
        <v>71</v>
      </c>
      <c r="U24" s="197" t="s">
        <v>71</v>
      </c>
      <c r="V24" s="214" t="e">
        <f t="shared" si="1"/>
        <v>#DIV/0!</v>
      </c>
      <c r="W24" s="202" t="e">
        <f t="shared" si="2"/>
        <v>#DIV/0!</v>
      </c>
      <c r="X24" s="202" t="e">
        <f t="shared" si="3"/>
        <v>#DIV/0!</v>
      </c>
      <c r="Y24" s="206" t="e">
        <f t="shared" si="7"/>
        <v>#DIV/0!</v>
      </c>
      <c r="Z24" s="467"/>
      <c r="AA24" s="130"/>
      <c r="AB24" s="226"/>
      <c r="AC24" s="201" t="s">
        <v>71</v>
      </c>
      <c r="AD24" s="197" t="s">
        <v>71</v>
      </c>
      <c r="AE24" s="228" t="s">
        <v>71</v>
      </c>
      <c r="AF24" s="281"/>
      <c r="AG24" s="229" t="s">
        <v>71</v>
      </c>
      <c r="AH24" s="230" t="s">
        <v>71</v>
      </c>
      <c r="AI24" s="231" t="s">
        <v>71</v>
      </c>
      <c r="AJ24" s="232">
        <f t="shared" si="4"/>
        <v>0</v>
      </c>
      <c r="AK24" s="229" t="s">
        <v>71</v>
      </c>
      <c r="AL24" s="230" t="s">
        <v>71</v>
      </c>
      <c r="AM24" s="240" t="s">
        <v>71</v>
      </c>
      <c r="AN24" s="284"/>
      <c r="AO24" s="229" t="s">
        <v>71</v>
      </c>
      <c r="AP24" s="229" t="s">
        <v>71</v>
      </c>
      <c r="AQ24" s="230" t="s">
        <v>71</v>
      </c>
      <c r="AR24" s="236" t="s">
        <v>71</v>
      </c>
      <c r="AS24" s="256">
        <f t="shared" si="8"/>
        <v>0</v>
      </c>
      <c r="AT24" s="84">
        <f t="shared" si="5"/>
        <v>0</v>
      </c>
      <c r="AU24" s="83"/>
      <c r="AV24" s="85" t="e">
        <f t="shared" si="6"/>
        <v>#DIV/0!</v>
      </c>
      <c r="AW24" s="90"/>
      <c r="AX24" s="106"/>
      <c r="AY24" s="87"/>
      <c r="AZ24" s="403" t="e">
        <f>AZ23</f>
        <v>#DIV/0!</v>
      </c>
    </row>
    <row r="25" spans="1:52" ht="12.75">
      <c r="A25" s="91">
        <v>1</v>
      </c>
      <c r="B25" s="495"/>
      <c r="C25" s="63" t="s">
        <v>33</v>
      </c>
      <c r="D25" s="422"/>
      <c r="E25" s="456"/>
      <c r="F25" s="323"/>
      <c r="G25" s="323"/>
      <c r="H25" s="323"/>
      <c r="I25" s="323"/>
      <c r="J25" s="323"/>
      <c r="K25" s="323"/>
      <c r="L25" s="323"/>
      <c r="M25" s="323"/>
      <c r="N25" s="323"/>
      <c r="O25" s="323"/>
      <c r="P25" s="423">
        <f t="shared" si="0"/>
        <v>0</v>
      </c>
      <c r="Q25" s="251">
        <f>P25+P26</f>
        <v>0</v>
      </c>
      <c r="R25" s="482"/>
      <c r="S25" s="491"/>
      <c r="T25" s="194"/>
      <c r="U25" s="175">
        <f>Q25-R25-S25-T25</f>
        <v>0</v>
      </c>
      <c r="V25" s="215" t="e">
        <f t="shared" si="1"/>
        <v>#DIV/0!</v>
      </c>
      <c r="W25" s="203" t="e">
        <f t="shared" si="2"/>
        <v>#DIV/0!</v>
      </c>
      <c r="X25" s="203" t="e">
        <f t="shared" si="3"/>
        <v>#DIV/0!</v>
      </c>
      <c r="Y25" s="207" t="e">
        <f t="shared" si="7"/>
        <v>#DIV/0!</v>
      </c>
      <c r="Z25" s="468"/>
      <c r="AA25" s="131"/>
      <c r="AB25" s="224" t="e">
        <f>(R25+S25)/(12*(D25-E25+D26-E26))*1000+(Z25/1.0062)*(F25+0.85*(G25+L25+M25))/(12*D25)*1000+(Z26/1.0062)*(F26+0.85*(G26+L26+M26))/(12*D26)*1000</f>
        <v>#DIV/0!</v>
      </c>
      <c r="AC25" s="200" t="e">
        <f>AB25-AD25</f>
        <v>#DIV/0!</v>
      </c>
      <c r="AD25" s="225" t="e">
        <f>(H25+H26+I25+I26)/(12*(D25+D26))*1000</f>
        <v>#DIV/0!</v>
      </c>
      <c r="AE25" s="104" t="e">
        <f>(AA25+AA26)*AB25*0.012</f>
        <v>#DIV/0!</v>
      </c>
      <c r="AF25" s="443"/>
      <c r="AG25" s="451" t="e">
        <f>AF25+AF26-AE25</f>
        <v>#DIV/0!</v>
      </c>
      <c r="AH25" s="5" t="e">
        <f>AG25/(12*(AA25+AA26))*1000</f>
        <v>#DIV/0!</v>
      </c>
      <c r="AI25" s="6" t="e">
        <f>AH25/AD25</f>
        <v>#DIV/0!</v>
      </c>
      <c r="AJ25" s="3">
        <f t="shared" si="4"/>
        <v>0</v>
      </c>
      <c r="AK25" s="9" t="e">
        <f>AF25+AF26-(AJ25+AJ26)*AB25*0.012</f>
        <v>#DIV/0!</v>
      </c>
      <c r="AL25" s="5" t="e">
        <f>AK25/(12*(AJ25+AJ26))*1000</f>
        <v>#DIV/0!</v>
      </c>
      <c r="AM25" s="239" t="e">
        <f>AL25/AD25</f>
        <v>#DIV/0!</v>
      </c>
      <c r="AN25" s="243"/>
      <c r="AO25" s="242" t="e">
        <f>(AN25+AN26)/(12*(AJ25+AJ26))*1000</f>
        <v>#DIV/0!</v>
      </c>
      <c r="AP25" s="5" t="e">
        <f>AD25+AL25+AO25</f>
        <v>#DIV/0!</v>
      </c>
      <c r="AQ25" s="7" t="e">
        <f>(AL25+AO25)/AD25</f>
        <v>#DIV/0!</v>
      </c>
      <c r="AR25" s="235" t="e">
        <f>AP25/AD25</f>
        <v>#DIV/0!</v>
      </c>
      <c r="AS25" s="255">
        <f t="shared" si="8"/>
        <v>0</v>
      </c>
      <c r="AT25" s="94">
        <f t="shared" si="5"/>
        <v>0</v>
      </c>
      <c r="AU25" s="93"/>
      <c r="AV25" s="95" t="e">
        <f t="shared" si="6"/>
        <v>#DIV/0!</v>
      </c>
      <c r="AW25" s="276"/>
      <c r="AX25" s="107"/>
      <c r="AY25" s="14" t="e">
        <f>(AS25+AS26-AW25-AW26)/((AX25+AX26)*12)</f>
        <v>#DIV/0!</v>
      </c>
      <c r="AZ25" s="403" t="e">
        <f>IF(AY25&lt;0,"!!!","")</f>
        <v>#DIV/0!</v>
      </c>
    </row>
    <row r="26" spans="1:52" ht="13.5" thickBot="1">
      <c r="A26" s="89">
        <v>1</v>
      </c>
      <c r="B26" s="496"/>
      <c r="C26" s="88" t="s">
        <v>34</v>
      </c>
      <c r="D26" s="419"/>
      <c r="E26" s="455"/>
      <c r="F26" s="420"/>
      <c r="G26" s="420"/>
      <c r="H26" s="420"/>
      <c r="I26" s="420"/>
      <c r="J26" s="420"/>
      <c r="K26" s="420"/>
      <c r="L26" s="420"/>
      <c r="M26" s="420"/>
      <c r="N26" s="420"/>
      <c r="O26" s="420"/>
      <c r="P26" s="421">
        <f t="shared" si="0"/>
        <v>0</v>
      </c>
      <c r="Q26" s="252" t="s">
        <v>71</v>
      </c>
      <c r="R26" s="196" t="s">
        <v>71</v>
      </c>
      <c r="S26" s="230" t="s">
        <v>71</v>
      </c>
      <c r="T26" s="197" t="s">
        <v>71</v>
      </c>
      <c r="U26" s="197" t="s">
        <v>71</v>
      </c>
      <c r="V26" s="214" t="e">
        <f t="shared" si="1"/>
        <v>#DIV/0!</v>
      </c>
      <c r="W26" s="202" t="e">
        <f t="shared" si="2"/>
        <v>#DIV/0!</v>
      </c>
      <c r="X26" s="202" t="e">
        <f t="shared" si="3"/>
        <v>#DIV/0!</v>
      </c>
      <c r="Y26" s="206" t="e">
        <f t="shared" si="7"/>
        <v>#DIV/0!</v>
      </c>
      <c r="Z26" s="467"/>
      <c r="AA26" s="130"/>
      <c r="AB26" s="226"/>
      <c r="AC26" s="201" t="s">
        <v>71</v>
      </c>
      <c r="AD26" s="197" t="s">
        <v>71</v>
      </c>
      <c r="AE26" s="228" t="s">
        <v>71</v>
      </c>
      <c r="AF26" s="281"/>
      <c r="AG26" s="229" t="s">
        <v>71</v>
      </c>
      <c r="AH26" s="230" t="s">
        <v>71</v>
      </c>
      <c r="AI26" s="231" t="s">
        <v>71</v>
      </c>
      <c r="AJ26" s="232">
        <f t="shared" si="4"/>
        <v>0</v>
      </c>
      <c r="AK26" s="229" t="s">
        <v>71</v>
      </c>
      <c r="AL26" s="230" t="s">
        <v>71</v>
      </c>
      <c r="AM26" s="240" t="s">
        <v>71</v>
      </c>
      <c r="AN26" s="284"/>
      <c r="AO26" s="229" t="s">
        <v>71</v>
      </c>
      <c r="AP26" s="229" t="s">
        <v>71</v>
      </c>
      <c r="AQ26" s="230" t="s">
        <v>71</v>
      </c>
      <c r="AR26" s="236" t="s">
        <v>71</v>
      </c>
      <c r="AS26" s="256">
        <f t="shared" si="8"/>
        <v>0</v>
      </c>
      <c r="AT26" s="84">
        <f t="shared" si="5"/>
        <v>0</v>
      </c>
      <c r="AU26" s="83"/>
      <c r="AV26" s="85" t="e">
        <f t="shared" si="6"/>
        <v>#DIV/0!</v>
      </c>
      <c r="AW26" s="90"/>
      <c r="AX26" s="106"/>
      <c r="AY26" s="87"/>
      <c r="AZ26" s="403" t="e">
        <f>AZ25</f>
        <v>#DIV/0!</v>
      </c>
    </row>
    <row r="27" spans="1:52" ht="12.75">
      <c r="A27" s="91">
        <v>1</v>
      </c>
      <c r="B27" s="495"/>
      <c r="C27" s="63" t="s">
        <v>33</v>
      </c>
      <c r="D27" s="422"/>
      <c r="E27" s="456"/>
      <c r="F27" s="323"/>
      <c r="G27" s="323"/>
      <c r="H27" s="323"/>
      <c r="I27" s="323"/>
      <c r="J27" s="323"/>
      <c r="K27" s="323"/>
      <c r="L27" s="323"/>
      <c r="M27" s="323"/>
      <c r="N27" s="323"/>
      <c r="O27" s="323"/>
      <c r="P27" s="423">
        <f t="shared" si="0"/>
        <v>0</v>
      </c>
      <c r="Q27" s="251">
        <f>P27+P28</f>
        <v>0</v>
      </c>
      <c r="R27" s="482"/>
      <c r="S27" s="491"/>
      <c r="T27" s="194"/>
      <c r="U27" s="175">
        <f>Q27-R27-S27-T27</f>
        <v>0</v>
      </c>
      <c r="V27" s="215" t="e">
        <f t="shared" si="1"/>
        <v>#DIV/0!</v>
      </c>
      <c r="W27" s="203" t="e">
        <f t="shared" si="2"/>
        <v>#DIV/0!</v>
      </c>
      <c r="X27" s="203" t="e">
        <f t="shared" si="3"/>
        <v>#DIV/0!</v>
      </c>
      <c r="Y27" s="207" t="e">
        <f t="shared" si="7"/>
        <v>#DIV/0!</v>
      </c>
      <c r="Z27" s="468"/>
      <c r="AA27" s="131"/>
      <c r="AB27" s="224" t="e">
        <f>(R27+S27)/(12*(D27-E27+D28-E28))*1000+(Z27/1.0062)*(F27+0.85*(G27+L27+M27))/(12*D27)*1000+(Z28/1.0062)*(F28+0.85*(G28+L28+M28))/(12*D28)*1000</f>
        <v>#DIV/0!</v>
      </c>
      <c r="AC27" s="200" t="e">
        <f>AB27-AD27</f>
        <v>#DIV/0!</v>
      </c>
      <c r="AD27" s="225" t="e">
        <f>(H27+H28+I27+I28)/(12*(D27+D28))*1000</f>
        <v>#DIV/0!</v>
      </c>
      <c r="AE27" s="104" t="e">
        <f>(AA27+AA28)*AB27*0.012</f>
        <v>#DIV/0!</v>
      </c>
      <c r="AF27" s="443"/>
      <c r="AG27" s="451" t="e">
        <f>AF27+AF28-AE27</f>
        <v>#DIV/0!</v>
      </c>
      <c r="AH27" s="5" t="e">
        <f>AG27/(12*(AA27+AA28))*1000</f>
        <v>#DIV/0!</v>
      </c>
      <c r="AI27" s="6" t="e">
        <f>AH27/AD27</f>
        <v>#DIV/0!</v>
      </c>
      <c r="AJ27" s="3">
        <f t="shared" si="4"/>
        <v>0</v>
      </c>
      <c r="AK27" s="9" t="e">
        <f>AF27+AF28-(AJ27+AJ28)*AB27*0.012</f>
        <v>#DIV/0!</v>
      </c>
      <c r="AL27" s="5" t="e">
        <f>AK27/(12*(AJ27+AJ28))*1000</f>
        <v>#DIV/0!</v>
      </c>
      <c r="AM27" s="239" t="e">
        <f>AL27/AD27</f>
        <v>#DIV/0!</v>
      </c>
      <c r="AN27" s="243"/>
      <c r="AO27" s="242" t="e">
        <f>(AN27+AN28)/(12*(AJ27+AJ28))*1000</f>
        <v>#DIV/0!</v>
      </c>
      <c r="AP27" s="5" t="e">
        <f>AD27+AL27+AO27</f>
        <v>#DIV/0!</v>
      </c>
      <c r="AQ27" s="7" t="e">
        <f>(AL27+AO27)/AD27</f>
        <v>#DIV/0!</v>
      </c>
      <c r="AR27" s="235" t="e">
        <f>AP27/AD27</f>
        <v>#DIV/0!</v>
      </c>
      <c r="AS27" s="255">
        <f t="shared" si="8"/>
        <v>0</v>
      </c>
      <c r="AT27" s="94">
        <f t="shared" si="5"/>
        <v>0</v>
      </c>
      <c r="AU27" s="93"/>
      <c r="AV27" s="95" t="e">
        <f t="shared" si="6"/>
        <v>#DIV/0!</v>
      </c>
      <c r="AW27" s="276"/>
      <c r="AX27" s="107"/>
      <c r="AY27" s="14" t="e">
        <f>(AS27+AS28-AW27-AW28)/((AX27+AX28)*12)</f>
        <v>#DIV/0!</v>
      </c>
      <c r="AZ27" s="403" t="e">
        <f>IF(AY27&lt;0,"!!!","")</f>
        <v>#DIV/0!</v>
      </c>
    </row>
    <row r="28" spans="1:52" ht="13.5" thickBot="1">
      <c r="A28" s="89">
        <v>1</v>
      </c>
      <c r="B28" s="496"/>
      <c r="C28" s="88" t="s">
        <v>34</v>
      </c>
      <c r="D28" s="419"/>
      <c r="E28" s="455"/>
      <c r="F28" s="420"/>
      <c r="G28" s="420"/>
      <c r="H28" s="420"/>
      <c r="I28" s="420"/>
      <c r="J28" s="420"/>
      <c r="K28" s="420"/>
      <c r="L28" s="420"/>
      <c r="M28" s="420"/>
      <c r="N28" s="420"/>
      <c r="O28" s="420"/>
      <c r="P28" s="421">
        <f t="shared" si="0"/>
        <v>0</v>
      </c>
      <c r="Q28" s="252" t="s">
        <v>71</v>
      </c>
      <c r="R28" s="196" t="s">
        <v>71</v>
      </c>
      <c r="S28" s="230" t="s">
        <v>71</v>
      </c>
      <c r="T28" s="197" t="s">
        <v>71</v>
      </c>
      <c r="U28" s="197" t="s">
        <v>71</v>
      </c>
      <c r="V28" s="214" t="e">
        <f t="shared" si="1"/>
        <v>#DIV/0!</v>
      </c>
      <c r="W28" s="202" t="e">
        <f t="shared" si="2"/>
        <v>#DIV/0!</v>
      </c>
      <c r="X28" s="202" t="e">
        <f t="shared" si="3"/>
        <v>#DIV/0!</v>
      </c>
      <c r="Y28" s="206" t="e">
        <f t="shared" si="7"/>
        <v>#DIV/0!</v>
      </c>
      <c r="Z28" s="467"/>
      <c r="AA28" s="130"/>
      <c r="AB28" s="226"/>
      <c r="AC28" s="201" t="s">
        <v>71</v>
      </c>
      <c r="AD28" s="197" t="s">
        <v>71</v>
      </c>
      <c r="AE28" s="228" t="s">
        <v>71</v>
      </c>
      <c r="AF28" s="281"/>
      <c r="AG28" s="229" t="s">
        <v>71</v>
      </c>
      <c r="AH28" s="230" t="s">
        <v>71</v>
      </c>
      <c r="AI28" s="231" t="s">
        <v>71</v>
      </c>
      <c r="AJ28" s="232">
        <f t="shared" si="4"/>
        <v>0</v>
      </c>
      <c r="AK28" s="229" t="s">
        <v>71</v>
      </c>
      <c r="AL28" s="230" t="s">
        <v>71</v>
      </c>
      <c r="AM28" s="240" t="s">
        <v>71</v>
      </c>
      <c r="AN28" s="284"/>
      <c r="AO28" s="229" t="s">
        <v>71</v>
      </c>
      <c r="AP28" s="229" t="s">
        <v>71</v>
      </c>
      <c r="AQ28" s="230" t="s">
        <v>71</v>
      </c>
      <c r="AR28" s="236" t="s">
        <v>71</v>
      </c>
      <c r="AS28" s="256">
        <f t="shared" si="8"/>
        <v>0</v>
      </c>
      <c r="AT28" s="84">
        <f t="shared" si="5"/>
        <v>0</v>
      </c>
      <c r="AU28" s="83"/>
      <c r="AV28" s="85" t="e">
        <f t="shared" si="6"/>
        <v>#DIV/0!</v>
      </c>
      <c r="AW28" s="90"/>
      <c r="AX28" s="106"/>
      <c r="AY28" s="87"/>
      <c r="AZ28" s="403" t="e">
        <f>AZ27</f>
        <v>#DIV/0!</v>
      </c>
    </row>
    <row r="29" spans="1:52" ht="12.75">
      <c r="A29" s="91">
        <v>1</v>
      </c>
      <c r="B29" s="495"/>
      <c r="C29" s="63" t="s">
        <v>33</v>
      </c>
      <c r="D29" s="422"/>
      <c r="E29" s="456"/>
      <c r="F29" s="323"/>
      <c r="G29" s="323"/>
      <c r="H29" s="323"/>
      <c r="I29" s="323"/>
      <c r="J29" s="323"/>
      <c r="K29" s="323"/>
      <c r="L29" s="323"/>
      <c r="M29" s="323"/>
      <c r="N29" s="323"/>
      <c r="O29" s="323"/>
      <c r="P29" s="423">
        <f t="shared" si="0"/>
        <v>0</v>
      </c>
      <c r="Q29" s="251">
        <f>P29+P30</f>
        <v>0</v>
      </c>
      <c r="R29" s="482"/>
      <c r="S29" s="491"/>
      <c r="T29" s="194"/>
      <c r="U29" s="175">
        <f>Q29-R29-S29-T29</f>
        <v>0</v>
      </c>
      <c r="V29" s="215" t="e">
        <f t="shared" si="1"/>
        <v>#DIV/0!</v>
      </c>
      <c r="W29" s="203" t="e">
        <f t="shared" si="2"/>
        <v>#DIV/0!</v>
      </c>
      <c r="X29" s="203" t="e">
        <f t="shared" si="3"/>
        <v>#DIV/0!</v>
      </c>
      <c r="Y29" s="207" t="e">
        <f t="shared" si="7"/>
        <v>#DIV/0!</v>
      </c>
      <c r="Z29" s="468"/>
      <c r="AA29" s="131"/>
      <c r="AB29" s="224" t="e">
        <f>(R29+S29)/(12*(D29-E29+D30-E30))*1000+(Z29/1.0062)*(F29+0.85*(G29+L29+M29))/(12*D29)*1000+(Z30/1.0062)*(F30+0.85*(G30+L30+M30))/(12*D30)*1000</f>
        <v>#DIV/0!</v>
      </c>
      <c r="AC29" s="200" t="e">
        <f>AB29-AD29</f>
        <v>#DIV/0!</v>
      </c>
      <c r="AD29" s="225" t="e">
        <f>(H29+H30+I29+I30)/(12*(D29+D30))*1000</f>
        <v>#DIV/0!</v>
      </c>
      <c r="AE29" s="104" t="e">
        <f>(AA29+AA30)*AB29*0.012</f>
        <v>#DIV/0!</v>
      </c>
      <c r="AF29" s="443"/>
      <c r="AG29" s="451" t="e">
        <f>AF29+AF30-AE29</f>
        <v>#DIV/0!</v>
      </c>
      <c r="AH29" s="5" t="e">
        <f>AG29/(12*(AA29+AA30))*1000</f>
        <v>#DIV/0!</v>
      </c>
      <c r="AI29" s="6" t="e">
        <f>AH29/AD29</f>
        <v>#DIV/0!</v>
      </c>
      <c r="AJ29" s="3">
        <f t="shared" si="4"/>
        <v>0</v>
      </c>
      <c r="AK29" s="9" t="e">
        <f>AF29+AF30-(AJ29+AJ30)*AB29*0.012</f>
        <v>#DIV/0!</v>
      </c>
      <c r="AL29" s="5" t="e">
        <f>AK29/(12*(AJ29+AJ30))*1000</f>
        <v>#DIV/0!</v>
      </c>
      <c r="AM29" s="239" t="e">
        <f>AL29/AD29</f>
        <v>#DIV/0!</v>
      </c>
      <c r="AN29" s="243"/>
      <c r="AO29" s="242" t="e">
        <f>(AN29+AN30)/(12*(AJ29+AJ30))*1000</f>
        <v>#DIV/0!</v>
      </c>
      <c r="AP29" s="5" t="e">
        <f>AD29+AL29+AO29</f>
        <v>#DIV/0!</v>
      </c>
      <c r="AQ29" s="7" t="e">
        <f>(AL29+AO29)/AD29</f>
        <v>#DIV/0!</v>
      </c>
      <c r="AR29" s="235" t="e">
        <f>AP29/AD29</f>
        <v>#DIV/0!</v>
      </c>
      <c r="AS29" s="255">
        <f t="shared" si="8"/>
        <v>0</v>
      </c>
      <c r="AT29" s="94">
        <f t="shared" si="5"/>
        <v>0</v>
      </c>
      <c r="AU29" s="93"/>
      <c r="AV29" s="95" t="e">
        <f t="shared" si="6"/>
        <v>#DIV/0!</v>
      </c>
      <c r="AW29" s="276"/>
      <c r="AX29" s="107"/>
      <c r="AY29" s="14" t="e">
        <f>(AS29+AS30-AW29-AW30)/((AX29+AX30)*12)</f>
        <v>#DIV/0!</v>
      </c>
      <c r="AZ29" s="403" t="e">
        <f>IF(AY29&lt;0,"!!!","")</f>
        <v>#DIV/0!</v>
      </c>
    </row>
    <row r="30" spans="1:52" ht="13.5" thickBot="1">
      <c r="A30" s="89">
        <v>1</v>
      </c>
      <c r="B30" s="496"/>
      <c r="C30" s="88" t="s">
        <v>34</v>
      </c>
      <c r="D30" s="419"/>
      <c r="E30" s="455"/>
      <c r="F30" s="420"/>
      <c r="G30" s="420"/>
      <c r="H30" s="420"/>
      <c r="I30" s="420"/>
      <c r="J30" s="420"/>
      <c r="K30" s="420"/>
      <c r="L30" s="420"/>
      <c r="M30" s="420"/>
      <c r="N30" s="420"/>
      <c r="O30" s="420"/>
      <c r="P30" s="421">
        <f t="shared" si="0"/>
        <v>0</v>
      </c>
      <c r="Q30" s="252" t="s">
        <v>71</v>
      </c>
      <c r="R30" s="196" t="s">
        <v>71</v>
      </c>
      <c r="S30" s="230" t="s">
        <v>71</v>
      </c>
      <c r="T30" s="197" t="s">
        <v>71</v>
      </c>
      <c r="U30" s="197" t="s">
        <v>71</v>
      </c>
      <c r="V30" s="214" t="e">
        <f t="shared" si="1"/>
        <v>#DIV/0!</v>
      </c>
      <c r="W30" s="202" t="e">
        <f t="shared" si="2"/>
        <v>#DIV/0!</v>
      </c>
      <c r="X30" s="202" t="e">
        <f t="shared" si="3"/>
        <v>#DIV/0!</v>
      </c>
      <c r="Y30" s="206" t="e">
        <f t="shared" si="7"/>
        <v>#DIV/0!</v>
      </c>
      <c r="Z30" s="467"/>
      <c r="AA30" s="130"/>
      <c r="AB30" s="226"/>
      <c r="AC30" s="201" t="s">
        <v>71</v>
      </c>
      <c r="AD30" s="197" t="s">
        <v>71</v>
      </c>
      <c r="AE30" s="228" t="s">
        <v>71</v>
      </c>
      <c r="AF30" s="281"/>
      <c r="AG30" s="229" t="s">
        <v>71</v>
      </c>
      <c r="AH30" s="230" t="s">
        <v>71</v>
      </c>
      <c r="AI30" s="231" t="s">
        <v>71</v>
      </c>
      <c r="AJ30" s="232">
        <f t="shared" si="4"/>
        <v>0</v>
      </c>
      <c r="AK30" s="229" t="s">
        <v>71</v>
      </c>
      <c r="AL30" s="230" t="s">
        <v>71</v>
      </c>
      <c r="AM30" s="240" t="s">
        <v>71</v>
      </c>
      <c r="AN30" s="284"/>
      <c r="AO30" s="229" t="s">
        <v>71</v>
      </c>
      <c r="AP30" s="229" t="s">
        <v>71</v>
      </c>
      <c r="AQ30" s="230" t="s">
        <v>71</v>
      </c>
      <c r="AR30" s="236" t="s">
        <v>71</v>
      </c>
      <c r="AS30" s="256">
        <f t="shared" si="8"/>
        <v>0</v>
      </c>
      <c r="AT30" s="84">
        <f t="shared" si="5"/>
        <v>0</v>
      </c>
      <c r="AU30" s="83"/>
      <c r="AV30" s="85" t="e">
        <f t="shared" si="6"/>
        <v>#DIV/0!</v>
      </c>
      <c r="AW30" s="90"/>
      <c r="AX30" s="106"/>
      <c r="AY30" s="87"/>
      <c r="AZ30" s="403" t="e">
        <f>AZ29</f>
        <v>#DIV/0!</v>
      </c>
    </row>
    <row r="31" spans="1:52" ht="12.75">
      <c r="A31" s="91">
        <v>1</v>
      </c>
      <c r="B31" s="495"/>
      <c r="C31" s="63" t="s">
        <v>33</v>
      </c>
      <c r="D31" s="422"/>
      <c r="E31" s="456"/>
      <c r="F31" s="323"/>
      <c r="G31" s="323"/>
      <c r="H31" s="323"/>
      <c r="I31" s="323"/>
      <c r="J31" s="323"/>
      <c r="K31" s="323"/>
      <c r="L31" s="323"/>
      <c r="M31" s="323"/>
      <c r="N31" s="323"/>
      <c r="O31" s="323"/>
      <c r="P31" s="423">
        <f t="shared" si="0"/>
        <v>0</v>
      </c>
      <c r="Q31" s="251">
        <f>P31+P32</f>
        <v>0</v>
      </c>
      <c r="R31" s="482"/>
      <c r="S31" s="491"/>
      <c r="T31" s="194"/>
      <c r="U31" s="175">
        <f>Q31-R31-S31-T31</f>
        <v>0</v>
      </c>
      <c r="V31" s="215" t="e">
        <f t="shared" si="1"/>
        <v>#DIV/0!</v>
      </c>
      <c r="W31" s="203" t="e">
        <f t="shared" si="2"/>
        <v>#DIV/0!</v>
      </c>
      <c r="X31" s="203" t="e">
        <f t="shared" si="3"/>
        <v>#DIV/0!</v>
      </c>
      <c r="Y31" s="207" t="e">
        <f t="shared" si="7"/>
        <v>#DIV/0!</v>
      </c>
      <c r="Z31" s="468"/>
      <c r="AA31" s="131"/>
      <c r="AB31" s="224" t="e">
        <f>(R31+S31)/(12*(D31-E31+D32-E32))*1000+(Z31/1.0062)*(F31+0.85*(G31+L31+M31))/(12*D31)*1000+(Z32/1.0062)*(F32+0.85*(G32+L32+M32))/(12*D32)*1000</f>
        <v>#DIV/0!</v>
      </c>
      <c r="AC31" s="200" t="e">
        <f>AB31-AD31</f>
        <v>#DIV/0!</v>
      </c>
      <c r="AD31" s="225" t="e">
        <f>(H31+H32+I31+I32)/(12*(D31+D32))*1000</f>
        <v>#DIV/0!</v>
      </c>
      <c r="AE31" s="104" t="e">
        <f>(AA31+AA32)*AB31*0.012</f>
        <v>#DIV/0!</v>
      </c>
      <c r="AF31" s="443"/>
      <c r="AG31" s="451" t="e">
        <f>AF31+AF32-AE31</f>
        <v>#DIV/0!</v>
      </c>
      <c r="AH31" s="5" t="e">
        <f>AG31/(12*(AA31+AA32))*1000</f>
        <v>#DIV/0!</v>
      </c>
      <c r="AI31" s="6" t="e">
        <f>AH31/AD31</f>
        <v>#DIV/0!</v>
      </c>
      <c r="AJ31" s="3">
        <f t="shared" si="4"/>
        <v>0</v>
      </c>
      <c r="AK31" s="9" t="e">
        <f>AF31+AF32-(AJ31+AJ32)*AB31*0.012</f>
        <v>#DIV/0!</v>
      </c>
      <c r="AL31" s="5" t="e">
        <f>AK31/(12*(AJ31+AJ32))*1000</f>
        <v>#DIV/0!</v>
      </c>
      <c r="AM31" s="239" t="e">
        <f>AL31/AD31</f>
        <v>#DIV/0!</v>
      </c>
      <c r="AN31" s="243"/>
      <c r="AO31" s="242" t="e">
        <f>(AN31+AN32)/(12*(AJ31+AJ32))*1000</f>
        <v>#DIV/0!</v>
      </c>
      <c r="AP31" s="5" t="e">
        <f>AD31+AL31+AO31</f>
        <v>#DIV/0!</v>
      </c>
      <c r="AQ31" s="7" t="e">
        <f>(AL31+AO31)/AD31</f>
        <v>#DIV/0!</v>
      </c>
      <c r="AR31" s="235" t="e">
        <f>AP31/AD31</f>
        <v>#DIV/0!</v>
      </c>
      <c r="AS31" s="255">
        <f t="shared" si="8"/>
        <v>0</v>
      </c>
      <c r="AT31" s="94">
        <f t="shared" si="5"/>
        <v>0</v>
      </c>
      <c r="AU31" s="93"/>
      <c r="AV31" s="95" t="e">
        <f t="shared" si="6"/>
        <v>#DIV/0!</v>
      </c>
      <c r="AW31" s="279"/>
      <c r="AX31" s="107"/>
      <c r="AY31" s="14" t="e">
        <f>(AS31+AS32-AW31-AW32)/((AX31+AX32)*12)</f>
        <v>#DIV/0!</v>
      </c>
      <c r="AZ31" s="403" t="e">
        <f>IF(AY31&lt;0,"!!!","")</f>
        <v>#DIV/0!</v>
      </c>
    </row>
    <row r="32" spans="1:52" ht="13.5" thickBot="1">
      <c r="A32" s="89">
        <v>1</v>
      </c>
      <c r="B32" s="496"/>
      <c r="C32" s="88" t="s">
        <v>34</v>
      </c>
      <c r="D32" s="419"/>
      <c r="E32" s="455"/>
      <c r="F32" s="420"/>
      <c r="G32" s="420"/>
      <c r="H32" s="420"/>
      <c r="I32" s="420"/>
      <c r="J32" s="420"/>
      <c r="K32" s="420"/>
      <c r="L32" s="420"/>
      <c r="M32" s="420"/>
      <c r="N32" s="420"/>
      <c r="O32" s="420"/>
      <c r="P32" s="421">
        <f t="shared" si="0"/>
        <v>0</v>
      </c>
      <c r="Q32" s="252" t="s">
        <v>71</v>
      </c>
      <c r="R32" s="196" t="s">
        <v>71</v>
      </c>
      <c r="S32" s="230" t="s">
        <v>71</v>
      </c>
      <c r="T32" s="197" t="s">
        <v>71</v>
      </c>
      <c r="U32" s="197" t="s">
        <v>71</v>
      </c>
      <c r="V32" s="214" t="e">
        <f t="shared" si="1"/>
        <v>#DIV/0!</v>
      </c>
      <c r="W32" s="202" t="e">
        <f t="shared" si="2"/>
        <v>#DIV/0!</v>
      </c>
      <c r="X32" s="202" t="e">
        <f t="shared" si="3"/>
        <v>#DIV/0!</v>
      </c>
      <c r="Y32" s="206" t="e">
        <f t="shared" si="7"/>
        <v>#DIV/0!</v>
      </c>
      <c r="Z32" s="467"/>
      <c r="AA32" s="130"/>
      <c r="AB32" s="226"/>
      <c r="AC32" s="201" t="s">
        <v>71</v>
      </c>
      <c r="AD32" s="197" t="s">
        <v>71</v>
      </c>
      <c r="AE32" s="228" t="s">
        <v>71</v>
      </c>
      <c r="AF32" s="281"/>
      <c r="AG32" s="229" t="s">
        <v>71</v>
      </c>
      <c r="AH32" s="230" t="s">
        <v>71</v>
      </c>
      <c r="AI32" s="231" t="s">
        <v>71</v>
      </c>
      <c r="AJ32" s="232">
        <f t="shared" si="4"/>
        <v>0</v>
      </c>
      <c r="AK32" s="229" t="s">
        <v>71</v>
      </c>
      <c r="AL32" s="230" t="s">
        <v>71</v>
      </c>
      <c r="AM32" s="240" t="s">
        <v>71</v>
      </c>
      <c r="AN32" s="284"/>
      <c r="AO32" s="229" t="s">
        <v>71</v>
      </c>
      <c r="AP32" s="229" t="s">
        <v>71</v>
      </c>
      <c r="AQ32" s="230" t="s">
        <v>71</v>
      </c>
      <c r="AR32" s="236" t="s">
        <v>71</v>
      </c>
      <c r="AS32" s="256">
        <f t="shared" si="8"/>
        <v>0</v>
      </c>
      <c r="AT32" s="84">
        <f t="shared" si="5"/>
        <v>0</v>
      </c>
      <c r="AU32" s="83"/>
      <c r="AV32" s="85" t="e">
        <f t="shared" si="6"/>
        <v>#DIV/0!</v>
      </c>
      <c r="AW32" s="90"/>
      <c r="AX32" s="106"/>
      <c r="AY32" s="87"/>
      <c r="AZ32" s="403" t="e">
        <f>AZ31</f>
        <v>#DIV/0!</v>
      </c>
    </row>
    <row r="33" spans="1:52" ht="12.75">
      <c r="A33" s="91">
        <v>1</v>
      </c>
      <c r="B33" s="495"/>
      <c r="C33" s="63" t="s">
        <v>33</v>
      </c>
      <c r="D33" s="422"/>
      <c r="E33" s="456"/>
      <c r="F33" s="323"/>
      <c r="G33" s="323"/>
      <c r="H33" s="323"/>
      <c r="I33" s="323"/>
      <c r="J33" s="323"/>
      <c r="K33" s="323"/>
      <c r="L33" s="323"/>
      <c r="M33" s="323"/>
      <c r="N33" s="323"/>
      <c r="O33" s="323"/>
      <c r="P33" s="423">
        <f t="shared" si="0"/>
        <v>0</v>
      </c>
      <c r="Q33" s="251">
        <f>P33+P34</f>
        <v>0</v>
      </c>
      <c r="R33" s="482"/>
      <c r="S33" s="491"/>
      <c r="T33" s="194"/>
      <c r="U33" s="175">
        <f>Q33-R33-S33-T33</f>
        <v>0</v>
      </c>
      <c r="V33" s="215" t="e">
        <f t="shared" si="1"/>
        <v>#DIV/0!</v>
      </c>
      <c r="W33" s="203" t="e">
        <f t="shared" si="2"/>
        <v>#DIV/0!</v>
      </c>
      <c r="X33" s="203" t="e">
        <f t="shared" si="3"/>
        <v>#DIV/0!</v>
      </c>
      <c r="Y33" s="207" t="e">
        <f t="shared" si="7"/>
        <v>#DIV/0!</v>
      </c>
      <c r="Z33" s="468"/>
      <c r="AA33" s="131"/>
      <c r="AB33" s="224" t="e">
        <f>(R33+S33)/(12*(D33-E33+D34-E34))*1000+(Z33/1.0062)*(F33+0.85*(G33+L33+M33))/(12*D33)*1000+(Z34/1.0062)*(F34+0.85*(G34+L34+M34))/(12*D34)*1000</f>
        <v>#DIV/0!</v>
      </c>
      <c r="AC33" s="200" t="e">
        <f>AB33-AD33</f>
        <v>#DIV/0!</v>
      </c>
      <c r="AD33" s="225" t="e">
        <f>(H33+H34+I33+I34)/(12*(D33+D34))*1000</f>
        <v>#DIV/0!</v>
      </c>
      <c r="AE33" s="104" t="e">
        <f>(AA33+AA34)*AB33*0.012</f>
        <v>#DIV/0!</v>
      </c>
      <c r="AF33" s="443"/>
      <c r="AG33" s="451" t="e">
        <f>AF33+AF34-AE33</f>
        <v>#DIV/0!</v>
      </c>
      <c r="AH33" s="5" t="e">
        <f>AG33/(12*(AA33+AA34))*1000</f>
        <v>#DIV/0!</v>
      </c>
      <c r="AI33" s="6" t="e">
        <f>AH33/AD33</f>
        <v>#DIV/0!</v>
      </c>
      <c r="AJ33" s="3">
        <f t="shared" si="4"/>
        <v>0</v>
      </c>
      <c r="AK33" s="9" t="e">
        <f>AF33+AF34-(AJ33+AJ34)*AB33*0.012</f>
        <v>#DIV/0!</v>
      </c>
      <c r="AL33" s="5" t="e">
        <f>AK33/(12*(AJ33+AJ34))*1000</f>
        <v>#DIV/0!</v>
      </c>
      <c r="AM33" s="239" t="e">
        <f>AL33/AD33</f>
        <v>#DIV/0!</v>
      </c>
      <c r="AN33" s="243"/>
      <c r="AO33" s="242" t="e">
        <f>(AN33+AN34)/(12*(AJ33+AJ34))*1000</f>
        <v>#DIV/0!</v>
      </c>
      <c r="AP33" s="5" t="e">
        <f>AD33+AL33+AO33</f>
        <v>#DIV/0!</v>
      </c>
      <c r="AQ33" s="7" t="e">
        <f>(AL33+AO33)/AD33</f>
        <v>#DIV/0!</v>
      </c>
      <c r="AR33" s="235" t="e">
        <f>AP33/AD33</f>
        <v>#DIV/0!</v>
      </c>
      <c r="AS33" s="255">
        <f t="shared" si="8"/>
        <v>0</v>
      </c>
      <c r="AT33" s="94">
        <f t="shared" si="5"/>
        <v>0</v>
      </c>
      <c r="AU33" s="93"/>
      <c r="AV33" s="95" t="e">
        <f t="shared" si="6"/>
        <v>#DIV/0!</v>
      </c>
      <c r="AW33" s="276"/>
      <c r="AX33" s="107"/>
      <c r="AY33" s="14" t="e">
        <f>(AS33+AS34-AW33-AW34)/((AX33+AX34)*12)</f>
        <v>#DIV/0!</v>
      </c>
      <c r="AZ33" s="403" t="e">
        <f>IF(AY33&lt;0,"!!!","")</f>
        <v>#DIV/0!</v>
      </c>
    </row>
    <row r="34" spans="1:52" ht="13.5" thickBot="1">
      <c r="A34" s="89">
        <v>1</v>
      </c>
      <c r="B34" s="496"/>
      <c r="C34" s="88" t="s">
        <v>34</v>
      </c>
      <c r="D34" s="419"/>
      <c r="E34" s="455"/>
      <c r="F34" s="420"/>
      <c r="G34" s="420"/>
      <c r="H34" s="420"/>
      <c r="I34" s="420"/>
      <c r="J34" s="420"/>
      <c r="K34" s="420"/>
      <c r="L34" s="420"/>
      <c r="M34" s="420"/>
      <c r="N34" s="420"/>
      <c r="O34" s="420"/>
      <c r="P34" s="421">
        <f t="shared" si="0"/>
        <v>0</v>
      </c>
      <c r="Q34" s="252" t="s">
        <v>71</v>
      </c>
      <c r="R34" s="196" t="s">
        <v>71</v>
      </c>
      <c r="S34" s="230" t="s">
        <v>71</v>
      </c>
      <c r="T34" s="197" t="s">
        <v>71</v>
      </c>
      <c r="U34" s="197" t="s">
        <v>71</v>
      </c>
      <c r="V34" s="214" t="e">
        <f t="shared" si="1"/>
        <v>#DIV/0!</v>
      </c>
      <c r="W34" s="202" t="e">
        <f t="shared" si="2"/>
        <v>#DIV/0!</v>
      </c>
      <c r="X34" s="202" t="e">
        <f t="shared" si="3"/>
        <v>#DIV/0!</v>
      </c>
      <c r="Y34" s="206" t="e">
        <f t="shared" si="7"/>
        <v>#DIV/0!</v>
      </c>
      <c r="Z34" s="467"/>
      <c r="AA34" s="130"/>
      <c r="AB34" s="226"/>
      <c r="AC34" s="201" t="s">
        <v>71</v>
      </c>
      <c r="AD34" s="197" t="s">
        <v>71</v>
      </c>
      <c r="AE34" s="228" t="s">
        <v>71</v>
      </c>
      <c r="AF34" s="281"/>
      <c r="AG34" s="229" t="s">
        <v>71</v>
      </c>
      <c r="AH34" s="230" t="s">
        <v>71</v>
      </c>
      <c r="AI34" s="231" t="s">
        <v>71</v>
      </c>
      <c r="AJ34" s="232">
        <f t="shared" si="4"/>
        <v>0</v>
      </c>
      <c r="AK34" s="229" t="s">
        <v>71</v>
      </c>
      <c r="AL34" s="230" t="s">
        <v>71</v>
      </c>
      <c r="AM34" s="240" t="s">
        <v>71</v>
      </c>
      <c r="AN34" s="284"/>
      <c r="AO34" s="229" t="s">
        <v>71</v>
      </c>
      <c r="AP34" s="229" t="s">
        <v>71</v>
      </c>
      <c r="AQ34" s="230" t="s">
        <v>71</v>
      </c>
      <c r="AR34" s="236" t="s">
        <v>71</v>
      </c>
      <c r="AS34" s="256">
        <f t="shared" si="8"/>
        <v>0</v>
      </c>
      <c r="AT34" s="84">
        <f t="shared" si="5"/>
        <v>0</v>
      </c>
      <c r="AU34" s="83"/>
      <c r="AV34" s="85" t="e">
        <f t="shared" si="6"/>
        <v>#DIV/0!</v>
      </c>
      <c r="AW34" s="90"/>
      <c r="AX34" s="106"/>
      <c r="AY34" s="87"/>
      <c r="AZ34" s="403" t="e">
        <f>AZ33</f>
        <v>#DIV/0!</v>
      </c>
    </row>
    <row r="35" spans="1:52" ht="12.75">
      <c r="A35" s="91">
        <v>1</v>
      </c>
      <c r="B35" s="495"/>
      <c r="C35" s="63" t="s">
        <v>33</v>
      </c>
      <c r="D35" s="422"/>
      <c r="E35" s="456"/>
      <c r="F35" s="323"/>
      <c r="G35" s="323"/>
      <c r="H35" s="323"/>
      <c r="I35" s="323"/>
      <c r="J35" s="323"/>
      <c r="K35" s="323"/>
      <c r="L35" s="323"/>
      <c r="M35" s="323"/>
      <c r="N35" s="323"/>
      <c r="O35" s="323"/>
      <c r="P35" s="423">
        <f t="shared" si="0"/>
        <v>0</v>
      </c>
      <c r="Q35" s="251">
        <f>P35+P36</f>
        <v>0</v>
      </c>
      <c r="R35" s="482"/>
      <c r="S35" s="491"/>
      <c r="T35" s="194"/>
      <c r="U35" s="175">
        <f>Q35-R35-S35-T35</f>
        <v>0</v>
      </c>
      <c r="V35" s="215" t="e">
        <f t="shared" si="1"/>
        <v>#DIV/0!</v>
      </c>
      <c r="W35" s="203" t="e">
        <f t="shared" si="2"/>
        <v>#DIV/0!</v>
      </c>
      <c r="X35" s="203" t="e">
        <f t="shared" si="3"/>
        <v>#DIV/0!</v>
      </c>
      <c r="Y35" s="207" t="e">
        <f t="shared" si="7"/>
        <v>#DIV/0!</v>
      </c>
      <c r="Z35" s="468"/>
      <c r="AA35" s="131"/>
      <c r="AB35" s="224" t="e">
        <f>(R35+S35)/(12*(D35-E35+D36-E36))*1000+(Z35/1.0062)*(F35+0.85*(G35+L35+M35))/(12*D35)*1000+(Z36/1.0062)*(F36+0.85*(G36+L36+M36))/(12*D36)*1000</f>
        <v>#DIV/0!</v>
      </c>
      <c r="AC35" s="200" t="e">
        <f>AB35-AD35</f>
        <v>#DIV/0!</v>
      </c>
      <c r="AD35" s="225" t="e">
        <f>(H35+H36+I35+I36)/(12*(D35+D36))*1000</f>
        <v>#DIV/0!</v>
      </c>
      <c r="AE35" s="104" t="e">
        <f>(AA35+AA36)*AB35*0.012</f>
        <v>#DIV/0!</v>
      </c>
      <c r="AF35" s="443"/>
      <c r="AG35" s="451" t="e">
        <f>AF35+AF36-AE35</f>
        <v>#DIV/0!</v>
      </c>
      <c r="AH35" s="5" t="e">
        <f>AG35/(12*(AA35+AA36))*1000</f>
        <v>#DIV/0!</v>
      </c>
      <c r="AI35" s="6" t="e">
        <f>AH35/AD35</f>
        <v>#DIV/0!</v>
      </c>
      <c r="AJ35" s="3">
        <f t="shared" si="4"/>
        <v>0</v>
      </c>
      <c r="AK35" s="9" t="e">
        <f>AF35+AF36-(AJ35+AJ36)*AB35*0.012</f>
        <v>#DIV/0!</v>
      </c>
      <c r="AL35" s="5" t="e">
        <f>AK35/(12*(AJ35+AJ36))*1000</f>
        <v>#DIV/0!</v>
      </c>
      <c r="AM35" s="239" t="e">
        <f>AL35/AD35</f>
        <v>#DIV/0!</v>
      </c>
      <c r="AN35" s="243"/>
      <c r="AO35" s="242" t="e">
        <f>(AN35+AN36)/(12*(AJ35+AJ36))*1000</f>
        <v>#DIV/0!</v>
      </c>
      <c r="AP35" s="5" t="e">
        <f>AD35+AL35+AO35</f>
        <v>#DIV/0!</v>
      </c>
      <c r="AQ35" s="7" t="e">
        <f>(AL35+AO35)/AD35</f>
        <v>#DIV/0!</v>
      </c>
      <c r="AR35" s="235" t="e">
        <f>AP35/AD35</f>
        <v>#DIV/0!</v>
      </c>
      <c r="AS35" s="255">
        <f t="shared" si="8"/>
        <v>0</v>
      </c>
      <c r="AT35" s="94">
        <f t="shared" si="5"/>
        <v>0</v>
      </c>
      <c r="AU35" s="93"/>
      <c r="AV35" s="95" t="e">
        <f t="shared" si="6"/>
        <v>#DIV/0!</v>
      </c>
      <c r="AW35" s="276"/>
      <c r="AX35" s="107"/>
      <c r="AY35" s="14" t="e">
        <f>(AS35+AS36-AW35-AW36)/((AX35+AX36)*12)</f>
        <v>#DIV/0!</v>
      </c>
      <c r="AZ35" s="403" t="e">
        <f>IF(AY35&lt;0,"!!!","")</f>
        <v>#DIV/0!</v>
      </c>
    </row>
    <row r="36" spans="1:52" ht="13.5" thickBot="1">
      <c r="A36" s="89">
        <v>1</v>
      </c>
      <c r="B36" s="496"/>
      <c r="C36" s="88" t="s">
        <v>34</v>
      </c>
      <c r="D36" s="419"/>
      <c r="E36" s="455"/>
      <c r="F36" s="420"/>
      <c r="G36" s="420"/>
      <c r="H36" s="420"/>
      <c r="I36" s="420"/>
      <c r="J36" s="420"/>
      <c r="K36" s="420"/>
      <c r="L36" s="420"/>
      <c r="M36" s="420"/>
      <c r="N36" s="420"/>
      <c r="O36" s="420"/>
      <c r="P36" s="421">
        <f t="shared" si="0"/>
        <v>0</v>
      </c>
      <c r="Q36" s="252" t="s">
        <v>71</v>
      </c>
      <c r="R36" s="196" t="s">
        <v>71</v>
      </c>
      <c r="S36" s="230" t="s">
        <v>71</v>
      </c>
      <c r="T36" s="197" t="s">
        <v>71</v>
      </c>
      <c r="U36" s="197" t="s">
        <v>71</v>
      </c>
      <c r="V36" s="214" t="e">
        <f t="shared" si="1"/>
        <v>#DIV/0!</v>
      </c>
      <c r="W36" s="202" t="e">
        <f t="shared" si="2"/>
        <v>#DIV/0!</v>
      </c>
      <c r="X36" s="202" t="e">
        <f t="shared" si="3"/>
        <v>#DIV/0!</v>
      </c>
      <c r="Y36" s="206" t="e">
        <f t="shared" si="7"/>
        <v>#DIV/0!</v>
      </c>
      <c r="Z36" s="467"/>
      <c r="AA36" s="130"/>
      <c r="AB36" s="226"/>
      <c r="AC36" s="201" t="s">
        <v>71</v>
      </c>
      <c r="AD36" s="197" t="s">
        <v>71</v>
      </c>
      <c r="AE36" s="228" t="s">
        <v>71</v>
      </c>
      <c r="AF36" s="281"/>
      <c r="AG36" s="229" t="s">
        <v>71</v>
      </c>
      <c r="AH36" s="230" t="s">
        <v>71</v>
      </c>
      <c r="AI36" s="231" t="s">
        <v>71</v>
      </c>
      <c r="AJ36" s="232">
        <f t="shared" si="4"/>
        <v>0</v>
      </c>
      <c r="AK36" s="229" t="s">
        <v>71</v>
      </c>
      <c r="AL36" s="230" t="s">
        <v>71</v>
      </c>
      <c r="AM36" s="240" t="s">
        <v>71</v>
      </c>
      <c r="AN36" s="284"/>
      <c r="AO36" s="229" t="s">
        <v>71</v>
      </c>
      <c r="AP36" s="229" t="s">
        <v>71</v>
      </c>
      <c r="AQ36" s="230" t="s">
        <v>71</v>
      </c>
      <c r="AR36" s="236" t="s">
        <v>71</v>
      </c>
      <c r="AS36" s="256">
        <f t="shared" si="8"/>
        <v>0</v>
      </c>
      <c r="AT36" s="84">
        <f t="shared" si="5"/>
        <v>0</v>
      </c>
      <c r="AU36" s="83"/>
      <c r="AV36" s="85" t="e">
        <f t="shared" si="6"/>
        <v>#DIV/0!</v>
      </c>
      <c r="AW36" s="90"/>
      <c r="AX36" s="106"/>
      <c r="AY36" s="87"/>
      <c r="AZ36" s="403" t="e">
        <f>AZ35</f>
        <v>#DIV/0!</v>
      </c>
    </row>
    <row r="37" spans="1:52" ht="12.75">
      <c r="A37" s="91">
        <v>1</v>
      </c>
      <c r="B37" s="495"/>
      <c r="C37" s="63" t="s">
        <v>33</v>
      </c>
      <c r="D37" s="422"/>
      <c r="E37" s="456"/>
      <c r="F37" s="323"/>
      <c r="G37" s="323"/>
      <c r="H37" s="323"/>
      <c r="I37" s="323"/>
      <c r="J37" s="323"/>
      <c r="K37" s="323"/>
      <c r="L37" s="323"/>
      <c r="M37" s="323"/>
      <c r="N37" s="323"/>
      <c r="O37" s="323"/>
      <c r="P37" s="423">
        <f aca="true" t="shared" si="9" ref="P37:P68">SUM(F37:O37)</f>
        <v>0</v>
      </c>
      <c r="Q37" s="251">
        <f>P37+P38</f>
        <v>0</v>
      </c>
      <c r="R37" s="482"/>
      <c r="S37" s="491"/>
      <c r="T37" s="194"/>
      <c r="U37" s="175">
        <f>Q37-R37-S37-T37</f>
        <v>0</v>
      </c>
      <c r="V37" s="215" t="e">
        <f aca="true" t="shared" si="10" ref="V37:V68">P37/(12*D37)*1000</f>
        <v>#DIV/0!</v>
      </c>
      <c r="W37" s="203" t="e">
        <f aca="true" t="shared" si="11" ref="W37:W68">H37/(12*D37)*1000</f>
        <v>#DIV/0!</v>
      </c>
      <c r="X37" s="203" t="e">
        <f aca="true" t="shared" si="12" ref="X37:X68">I37/(12*D37)*1000</f>
        <v>#DIV/0!</v>
      </c>
      <c r="Y37" s="207" t="e">
        <f t="shared" si="7"/>
        <v>#DIV/0!</v>
      </c>
      <c r="Z37" s="468"/>
      <c r="AA37" s="131"/>
      <c r="AB37" s="224" t="e">
        <f>(R37+S37)/(12*(D37-E37+D38-E38))*1000+(Z37/1.0062)*(F37+0.85*(G37+L37+M37))/(12*D37)*1000+(Z38/1.0062)*(F38+0.85*(G38+L38+M38))/(12*D38)*1000</f>
        <v>#DIV/0!</v>
      </c>
      <c r="AC37" s="200" t="e">
        <f>AB37-AD37</f>
        <v>#DIV/0!</v>
      </c>
      <c r="AD37" s="225" t="e">
        <f>(H37+H38+I37+I38)/(12*(D37+D38))*1000</f>
        <v>#DIV/0!</v>
      </c>
      <c r="AE37" s="104" t="e">
        <f>(AA37+AA38)*AB37*0.012</f>
        <v>#DIV/0!</v>
      </c>
      <c r="AF37" s="443"/>
      <c r="AG37" s="451" t="e">
        <f>AF37+AF38-AE37</f>
        <v>#DIV/0!</v>
      </c>
      <c r="AH37" s="5" t="e">
        <f>AG37/(12*(AA37+AA38))*1000</f>
        <v>#DIV/0!</v>
      </c>
      <c r="AI37" s="6" t="e">
        <f>AH37/AD37</f>
        <v>#DIV/0!</v>
      </c>
      <c r="AJ37" s="3">
        <f aca="true" t="shared" si="13" ref="AJ37:AJ68">AA37</f>
        <v>0</v>
      </c>
      <c r="AK37" s="9" t="e">
        <f>AF37+AF38-(AJ37+AJ38)*AB37*0.012</f>
        <v>#DIV/0!</v>
      </c>
      <c r="AL37" s="5" t="e">
        <f>AK37/(12*(AJ37+AJ38))*1000</f>
        <v>#DIV/0!</v>
      </c>
      <c r="AM37" s="239" t="e">
        <f>AL37/AD37</f>
        <v>#DIV/0!</v>
      </c>
      <c r="AN37" s="243"/>
      <c r="AO37" s="242" t="e">
        <f>(AN37+AN38)/(12*(AJ37+AJ38))*1000</f>
        <v>#DIV/0!</v>
      </c>
      <c r="AP37" s="5" t="e">
        <f>AD37+AL37+AO37</f>
        <v>#DIV/0!</v>
      </c>
      <c r="AQ37" s="7" t="e">
        <f>(AL37+AO37)/AD37</f>
        <v>#DIV/0!</v>
      </c>
      <c r="AR37" s="235" t="e">
        <f>AP37/AD37</f>
        <v>#DIV/0!</v>
      </c>
      <c r="AS37" s="255">
        <f t="shared" si="8"/>
        <v>0</v>
      </c>
      <c r="AT37" s="94">
        <f aca="true" t="shared" si="14" ref="AT37:AT68">H37+I37</f>
        <v>0</v>
      </c>
      <c r="AU37" s="93"/>
      <c r="AV37" s="95" t="e">
        <f aca="true" t="shared" si="15" ref="AV37:AV68">Y37/AU37</f>
        <v>#DIV/0!</v>
      </c>
      <c r="AW37" s="279"/>
      <c r="AX37" s="107"/>
      <c r="AY37" s="14" t="e">
        <f>(AS37+AS38-AW37-AW38)/((AX37+AX38)*12)</f>
        <v>#DIV/0!</v>
      </c>
      <c r="AZ37" s="403" t="e">
        <f>IF(AY37&lt;0,"!!!","")</f>
        <v>#DIV/0!</v>
      </c>
    </row>
    <row r="38" spans="1:52" ht="13.5" thickBot="1">
      <c r="A38" s="89">
        <v>1</v>
      </c>
      <c r="B38" s="496"/>
      <c r="C38" s="88" t="s">
        <v>34</v>
      </c>
      <c r="D38" s="419"/>
      <c r="E38" s="455"/>
      <c r="F38" s="420"/>
      <c r="G38" s="420"/>
      <c r="H38" s="420"/>
      <c r="I38" s="420"/>
      <c r="J38" s="420"/>
      <c r="K38" s="420"/>
      <c r="L38" s="420"/>
      <c r="M38" s="420"/>
      <c r="N38" s="420"/>
      <c r="O38" s="420"/>
      <c r="P38" s="421">
        <f t="shared" si="9"/>
        <v>0</v>
      </c>
      <c r="Q38" s="252" t="s">
        <v>71</v>
      </c>
      <c r="R38" s="196" t="s">
        <v>71</v>
      </c>
      <c r="S38" s="230" t="s">
        <v>71</v>
      </c>
      <c r="T38" s="197" t="s">
        <v>71</v>
      </c>
      <c r="U38" s="197" t="s">
        <v>71</v>
      </c>
      <c r="V38" s="214" t="e">
        <f t="shared" si="10"/>
        <v>#DIV/0!</v>
      </c>
      <c r="W38" s="202" t="e">
        <f t="shared" si="11"/>
        <v>#DIV/0!</v>
      </c>
      <c r="X38" s="202" t="e">
        <f t="shared" si="12"/>
        <v>#DIV/0!</v>
      </c>
      <c r="Y38" s="206" t="e">
        <f t="shared" si="7"/>
        <v>#DIV/0!</v>
      </c>
      <c r="Z38" s="467"/>
      <c r="AA38" s="130"/>
      <c r="AB38" s="226"/>
      <c r="AC38" s="201" t="s">
        <v>71</v>
      </c>
      <c r="AD38" s="197" t="s">
        <v>71</v>
      </c>
      <c r="AE38" s="228" t="s">
        <v>71</v>
      </c>
      <c r="AF38" s="281"/>
      <c r="AG38" s="229" t="s">
        <v>71</v>
      </c>
      <c r="AH38" s="230" t="s">
        <v>71</v>
      </c>
      <c r="AI38" s="231" t="s">
        <v>71</v>
      </c>
      <c r="AJ38" s="232">
        <f t="shared" si="13"/>
        <v>0</v>
      </c>
      <c r="AK38" s="229" t="s">
        <v>71</v>
      </c>
      <c r="AL38" s="230" t="s">
        <v>71</v>
      </c>
      <c r="AM38" s="240" t="s">
        <v>71</v>
      </c>
      <c r="AN38" s="284"/>
      <c r="AO38" s="229" t="s">
        <v>71</v>
      </c>
      <c r="AP38" s="229" t="s">
        <v>71</v>
      </c>
      <c r="AQ38" s="230" t="s">
        <v>71</v>
      </c>
      <c r="AR38" s="236" t="s">
        <v>71</v>
      </c>
      <c r="AS38" s="256">
        <f t="shared" si="8"/>
        <v>0</v>
      </c>
      <c r="AT38" s="84">
        <f t="shared" si="14"/>
        <v>0</v>
      </c>
      <c r="AU38" s="83"/>
      <c r="AV38" s="85" t="e">
        <f t="shared" si="15"/>
        <v>#DIV/0!</v>
      </c>
      <c r="AW38" s="277"/>
      <c r="AX38" s="106"/>
      <c r="AY38" s="87"/>
      <c r="AZ38" s="403" t="e">
        <f>AZ37</f>
        <v>#DIV/0!</v>
      </c>
    </row>
    <row r="39" spans="1:52" ht="12.75">
      <c r="A39" s="91">
        <v>1</v>
      </c>
      <c r="B39" s="495"/>
      <c r="C39" s="63" t="s">
        <v>33</v>
      </c>
      <c r="D39" s="422"/>
      <c r="E39" s="456"/>
      <c r="F39" s="323"/>
      <c r="G39" s="323"/>
      <c r="H39" s="323"/>
      <c r="I39" s="323"/>
      <c r="J39" s="323"/>
      <c r="K39" s="323"/>
      <c r="L39" s="323"/>
      <c r="M39" s="323"/>
      <c r="N39" s="323"/>
      <c r="O39" s="323"/>
      <c r="P39" s="423">
        <f t="shared" si="9"/>
        <v>0</v>
      </c>
      <c r="Q39" s="251">
        <f>P39+P40</f>
        <v>0</v>
      </c>
      <c r="R39" s="482"/>
      <c r="S39" s="491"/>
      <c r="T39" s="194"/>
      <c r="U39" s="175">
        <f>Q39-R39-S39-T39</f>
        <v>0</v>
      </c>
      <c r="V39" s="215" t="e">
        <f t="shared" si="10"/>
        <v>#DIV/0!</v>
      </c>
      <c r="W39" s="203" t="e">
        <f t="shared" si="11"/>
        <v>#DIV/0!</v>
      </c>
      <c r="X39" s="203" t="e">
        <f t="shared" si="12"/>
        <v>#DIV/0!</v>
      </c>
      <c r="Y39" s="207" t="e">
        <f t="shared" si="7"/>
        <v>#DIV/0!</v>
      </c>
      <c r="Z39" s="468"/>
      <c r="AA39" s="131"/>
      <c r="AB39" s="224" t="e">
        <f>(R39+S39)/(12*(D39-E39+D40-E40))*1000+(Z39/1.0062)*(F39+0.85*(G39+L39+M39))/(12*D39)*1000+(Z40/1.0062)*(F40+0.85*(G40+L40+M40))/(12*D40)*1000</f>
        <v>#DIV/0!</v>
      </c>
      <c r="AC39" s="200" t="e">
        <f>AB39-AD39</f>
        <v>#DIV/0!</v>
      </c>
      <c r="AD39" s="225" t="e">
        <f>(H39+H40+I39+I40)/(12*(D39+D40))*1000</f>
        <v>#DIV/0!</v>
      </c>
      <c r="AE39" s="104" t="e">
        <f>(AA39+AA40)*AB39*0.012</f>
        <v>#DIV/0!</v>
      </c>
      <c r="AF39" s="443"/>
      <c r="AG39" s="451" t="e">
        <f>AF39+AF40-AE39</f>
        <v>#DIV/0!</v>
      </c>
      <c r="AH39" s="5" t="e">
        <f>AG39/(12*(AA39+AA40))*1000</f>
        <v>#DIV/0!</v>
      </c>
      <c r="AI39" s="6" t="e">
        <f>AH39/AD39</f>
        <v>#DIV/0!</v>
      </c>
      <c r="AJ39" s="3">
        <f t="shared" si="13"/>
        <v>0</v>
      </c>
      <c r="AK39" s="9" t="e">
        <f>AF39+AF40-(AJ39+AJ40)*AB39*0.012</f>
        <v>#DIV/0!</v>
      </c>
      <c r="AL39" s="5" t="e">
        <f>AK39/(12*(AJ39+AJ40))*1000</f>
        <v>#DIV/0!</v>
      </c>
      <c r="AM39" s="239" t="e">
        <f>AL39/AD39</f>
        <v>#DIV/0!</v>
      </c>
      <c r="AN39" s="243"/>
      <c r="AO39" s="242" t="e">
        <f>(AN39+AN40)/(12*(AJ39+AJ40))*1000</f>
        <v>#DIV/0!</v>
      </c>
      <c r="AP39" s="5" t="e">
        <f>AD39+AL39+AO39</f>
        <v>#DIV/0!</v>
      </c>
      <c r="AQ39" s="7" t="e">
        <f>(AL39+AO39)/AD39</f>
        <v>#DIV/0!</v>
      </c>
      <c r="AR39" s="235" t="e">
        <f>AP39/AD39</f>
        <v>#DIV/0!</v>
      </c>
      <c r="AS39" s="255">
        <f t="shared" si="8"/>
        <v>0</v>
      </c>
      <c r="AT39" s="94">
        <f t="shared" si="14"/>
        <v>0</v>
      </c>
      <c r="AU39" s="93"/>
      <c r="AV39" s="95" t="e">
        <f t="shared" si="15"/>
        <v>#DIV/0!</v>
      </c>
      <c r="AW39" s="276"/>
      <c r="AX39" s="107"/>
      <c r="AY39" s="14" t="e">
        <f>(AS39+AS40-AW39-AW40)/((AX39+AX40)*12)</f>
        <v>#DIV/0!</v>
      </c>
      <c r="AZ39" s="403" t="e">
        <f>IF(AY39&lt;0,"!!!","")</f>
        <v>#DIV/0!</v>
      </c>
    </row>
    <row r="40" spans="1:52" ht="13.5" thickBot="1">
      <c r="A40" s="89">
        <v>1</v>
      </c>
      <c r="B40" s="496"/>
      <c r="C40" s="88" t="s">
        <v>34</v>
      </c>
      <c r="D40" s="419"/>
      <c r="E40" s="455"/>
      <c r="F40" s="420"/>
      <c r="G40" s="420"/>
      <c r="H40" s="420"/>
      <c r="I40" s="420"/>
      <c r="J40" s="420"/>
      <c r="K40" s="420"/>
      <c r="L40" s="420"/>
      <c r="M40" s="420"/>
      <c r="N40" s="420"/>
      <c r="O40" s="420"/>
      <c r="P40" s="421">
        <f t="shared" si="9"/>
        <v>0</v>
      </c>
      <c r="Q40" s="252" t="s">
        <v>71</v>
      </c>
      <c r="R40" s="196" t="s">
        <v>71</v>
      </c>
      <c r="S40" s="230" t="s">
        <v>71</v>
      </c>
      <c r="T40" s="197" t="s">
        <v>71</v>
      </c>
      <c r="U40" s="197" t="s">
        <v>71</v>
      </c>
      <c r="V40" s="214" t="e">
        <f t="shared" si="10"/>
        <v>#DIV/0!</v>
      </c>
      <c r="W40" s="202" t="e">
        <f t="shared" si="11"/>
        <v>#DIV/0!</v>
      </c>
      <c r="X40" s="202" t="e">
        <f t="shared" si="12"/>
        <v>#DIV/0!</v>
      </c>
      <c r="Y40" s="206" t="e">
        <f>W40+X40</f>
        <v>#DIV/0!</v>
      </c>
      <c r="Z40" s="467"/>
      <c r="AA40" s="130"/>
      <c r="AB40" s="226"/>
      <c r="AC40" s="201" t="s">
        <v>71</v>
      </c>
      <c r="AD40" s="197" t="s">
        <v>71</v>
      </c>
      <c r="AE40" s="228" t="s">
        <v>71</v>
      </c>
      <c r="AF40" s="281"/>
      <c r="AG40" s="229" t="s">
        <v>71</v>
      </c>
      <c r="AH40" s="230" t="s">
        <v>71</v>
      </c>
      <c r="AI40" s="231" t="s">
        <v>71</v>
      </c>
      <c r="AJ40" s="232">
        <f t="shared" si="13"/>
        <v>0</v>
      </c>
      <c r="AK40" s="229" t="s">
        <v>71</v>
      </c>
      <c r="AL40" s="230" t="s">
        <v>71</v>
      </c>
      <c r="AM40" s="240" t="s">
        <v>71</v>
      </c>
      <c r="AN40" s="284"/>
      <c r="AO40" s="229" t="s">
        <v>71</v>
      </c>
      <c r="AP40" s="229" t="s">
        <v>71</v>
      </c>
      <c r="AQ40" s="230" t="s">
        <v>71</v>
      </c>
      <c r="AR40" s="236" t="s">
        <v>71</v>
      </c>
      <c r="AS40" s="256">
        <f t="shared" si="8"/>
        <v>0</v>
      </c>
      <c r="AT40" s="84">
        <f t="shared" si="14"/>
        <v>0</v>
      </c>
      <c r="AU40" s="83"/>
      <c r="AV40" s="85" t="e">
        <f t="shared" si="15"/>
        <v>#DIV/0!</v>
      </c>
      <c r="AW40" s="277"/>
      <c r="AX40" s="106"/>
      <c r="AY40" s="87"/>
      <c r="AZ40" s="403" t="e">
        <f>AZ39</f>
        <v>#DIV/0!</v>
      </c>
    </row>
    <row r="41" spans="1:52" ht="12.75">
      <c r="A41" s="91">
        <v>1</v>
      </c>
      <c r="B41" s="495"/>
      <c r="C41" s="63" t="s">
        <v>33</v>
      </c>
      <c r="D41" s="422"/>
      <c r="E41" s="456"/>
      <c r="F41" s="323"/>
      <c r="G41" s="323"/>
      <c r="H41" s="323"/>
      <c r="I41" s="323"/>
      <c r="J41" s="323"/>
      <c r="K41" s="323"/>
      <c r="L41" s="323"/>
      <c r="M41" s="323"/>
      <c r="N41" s="323"/>
      <c r="O41" s="323"/>
      <c r="P41" s="423">
        <f t="shared" si="9"/>
        <v>0</v>
      </c>
      <c r="Q41" s="251">
        <f>P41+P42</f>
        <v>0</v>
      </c>
      <c r="R41" s="482"/>
      <c r="S41" s="491"/>
      <c r="T41" s="194"/>
      <c r="U41" s="175">
        <f>Q41-R41-S41-T41</f>
        <v>0</v>
      </c>
      <c r="V41" s="215" t="e">
        <f t="shared" si="10"/>
        <v>#DIV/0!</v>
      </c>
      <c r="W41" s="203" t="e">
        <f t="shared" si="11"/>
        <v>#DIV/0!</v>
      </c>
      <c r="X41" s="203" t="e">
        <f t="shared" si="12"/>
        <v>#DIV/0!</v>
      </c>
      <c r="Y41" s="207" t="e">
        <f t="shared" si="7"/>
        <v>#DIV/0!</v>
      </c>
      <c r="Z41" s="468"/>
      <c r="AA41" s="131"/>
      <c r="AB41" s="224" t="e">
        <f>(R41+S41)/(12*(D41-E41+D42-E42))*1000+(Z41/1.0062)*(F41+0.85*(G41+L41+M41))/(12*D41)*1000+(Z42/1.0062)*(F42+0.85*(G42+L42+M42))/(12*D42)*1000</f>
        <v>#DIV/0!</v>
      </c>
      <c r="AC41" s="200" t="e">
        <f>AB41-AD41</f>
        <v>#DIV/0!</v>
      </c>
      <c r="AD41" s="225" t="e">
        <f>(H41+H42+I41+I42)/(12*(D41+D42))*1000</f>
        <v>#DIV/0!</v>
      </c>
      <c r="AE41" s="104" t="e">
        <f>(AA41+AA42)*AB41*0.012</f>
        <v>#DIV/0!</v>
      </c>
      <c r="AF41" s="443"/>
      <c r="AG41" s="451" t="e">
        <f>AF41+AF42-AE41</f>
        <v>#DIV/0!</v>
      </c>
      <c r="AH41" s="5" t="e">
        <f>AG41/(12*(AA41+AA42))*1000</f>
        <v>#DIV/0!</v>
      </c>
      <c r="AI41" s="6" t="e">
        <f>AH41/AD41</f>
        <v>#DIV/0!</v>
      </c>
      <c r="AJ41" s="3">
        <f t="shared" si="13"/>
        <v>0</v>
      </c>
      <c r="AK41" s="9" t="e">
        <f>AF41+AF42-(AJ41+AJ42)*AB41*0.012</f>
        <v>#DIV/0!</v>
      </c>
      <c r="AL41" s="5" t="e">
        <f>AK41/(12*(AJ41+AJ42))*1000</f>
        <v>#DIV/0!</v>
      </c>
      <c r="AM41" s="239" t="e">
        <f>AL41/AD41</f>
        <v>#DIV/0!</v>
      </c>
      <c r="AN41" s="243"/>
      <c r="AO41" s="242" t="e">
        <f>(AN41+AN42)/(12*(AJ41+AJ42))*1000</f>
        <v>#DIV/0!</v>
      </c>
      <c r="AP41" s="5" t="e">
        <f>AD41+AL41+AO41</f>
        <v>#DIV/0!</v>
      </c>
      <c r="AQ41" s="7" t="e">
        <f>(AL41+AO41)/AD41</f>
        <v>#DIV/0!</v>
      </c>
      <c r="AR41" s="235" t="e">
        <f>AP41/AD41</f>
        <v>#DIV/0!</v>
      </c>
      <c r="AS41" s="255">
        <f t="shared" si="8"/>
        <v>0</v>
      </c>
      <c r="AT41" s="94">
        <f t="shared" si="14"/>
        <v>0</v>
      </c>
      <c r="AU41" s="93"/>
      <c r="AV41" s="95" t="e">
        <f t="shared" si="15"/>
        <v>#DIV/0!</v>
      </c>
      <c r="AW41" s="276"/>
      <c r="AX41" s="107"/>
      <c r="AY41" s="14" t="e">
        <f>(AS41+AS42-AW41-AW42)/((AX41+AX42)*12)</f>
        <v>#DIV/0!</v>
      </c>
      <c r="AZ41" s="403" t="e">
        <f>IF(AY41&lt;0,"!!!","")</f>
        <v>#DIV/0!</v>
      </c>
    </row>
    <row r="42" spans="1:52" ht="13.5" thickBot="1">
      <c r="A42" s="89">
        <v>1</v>
      </c>
      <c r="B42" s="496"/>
      <c r="C42" s="88" t="s">
        <v>34</v>
      </c>
      <c r="D42" s="419"/>
      <c r="E42" s="455"/>
      <c r="F42" s="420"/>
      <c r="G42" s="420"/>
      <c r="H42" s="420"/>
      <c r="I42" s="420"/>
      <c r="J42" s="420"/>
      <c r="K42" s="420"/>
      <c r="L42" s="420"/>
      <c r="M42" s="420"/>
      <c r="N42" s="420"/>
      <c r="O42" s="420"/>
      <c r="P42" s="421">
        <f t="shared" si="9"/>
        <v>0</v>
      </c>
      <c r="Q42" s="252" t="s">
        <v>71</v>
      </c>
      <c r="R42" s="196" t="s">
        <v>71</v>
      </c>
      <c r="S42" s="230" t="s">
        <v>71</v>
      </c>
      <c r="T42" s="197" t="s">
        <v>71</v>
      </c>
      <c r="U42" s="197" t="s">
        <v>71</v>
      </c>
      <c r="V42" s="214" t="e">
        <f t="shared" si="10"/>
        <v>#DIV/0!</v>
      </c>
      <c r="W42" s="202" t="e">
        <f t="shared" si="11"/>
        <v>#DIV/0!</v>
      </c>
      <c r="X42" s="202" t="e">
        <f t="shared" si="12"/>
        <v>#DIV/0!</v>
      </c>
      <c r="Y42" s="206" t="e">
        <f t="shared" si="7"/>
        <v>#DIV/0!</v>
      </c>
      <c r="Z42" s="467"/>
      <c r="AA42" s="130"/>
      <c r="AB42" s="226"/>
      <c r="AC42" s="201" t="s">
        <v>71</v>
      </c>
      <c r="AD42" s="197" t="s">
        <v>71</v>
      </c>
      <c r="AE42" s="228" t="s">
        <v>71</v>
      </c>
      <c r="AF42" s="281"/>
      <c r="AG42" s="229" t="s">
        <v>71</v>
      </c>
      <c r="AH42" s="230" t="s">
        <v>71</v>
      </c>
      <c r="AI42" s="231" t="s">
        <v>71</v>
      </c>
      <c r="AJ42" s="232">
        <f t="shared" si="13"/>
        <v>0</v>
      </c>
      <c r="AK42" s="229" t="s">
        <v>71</v>
      </c>
      <c r="AL42" s="230" t="s">
        <v>71</v>
      </c>
      <c r="AM42" s="240" t="s">
        <v>71</v>
      </c>
      <c r="AN42" s="284"/>
      <c r="AO42" s="229" t="s">
        <v>71</v>
      </c>
      <c r="AP42" s="229" t="s">
        <v>71</v>
      </c>
      <c r="AQ42" s="230" t="s">
        <v>71</v>
      </c>
      <c r="AR42" s="236" t="s">
        <v>71</v>
      </c>
      <c r="AS42" s="256">
        <f t="shared" si="8"/>
        <v>0</v>
      </c>
      <c r="AT42" s="84">
        <f t="shared" si="14"/>
        <v>0</v>
      </c>
      <c r="AU42" s="83"/>
      <c r="AV42" s="85" t="e">
        <f t="shared" si="15"/>
        <v>#DIV/0!</v>
      </c>
      <c r="AW42" s="90"/>
      <c r="AX42" s="106"/>
      <c r="AY42" s="87"/>
      <c r="AZ42" s="403" t="e">
        <f>AZ41</f>
        <v>#DIV/0!</v>
      </c>
    </row>
    <row r="43" spans="1:52" ht="12.75">
      <c r="A43" s="91">
        <v>1</v>
      </c>
      <c r="B43" s="495"/>
      <c r="C43" s="63" t="s">
        <v>33</v>
      </c>
      <c r="D43" s="422"/>
      <c r="E43" s="456"/>
      <c r="F43" s="323"/>
      <c r="G43" s="323"/>
      <c r="H43" s="323"/>
      <c r="I43" s="323"/>
      <c r="J43" s="323"/>
      <c r="K43" s="323"/>
      <c r="L43" s="323"/>
      <c r="M43" s="323"/>
      <c r="N43" s="323"/>
      <c r="O43" s="323"/>
      <c r="P43" s="423">
        <f t="shared" si="9"/>
        <v>0</v>
      </c>
      <c r="Q43" s="251">
        <f>P43+P44</f>
        <v>0</v>
      </c>
      <c r="R43" s="482"/>
      <c r="S43" s="491"/>
      <c r="T43" s="194"/>
      <c r="U43" s="175">
        <f>Q43-R43-S43-T43</f>
        <v>0</v>
      </c>
      <c r="V43" s="215" t="e">
        <f t="shared" si="10"/>
        <v>#DIV/0!</v>
      </c>
      <c r="W43" s="203" t="e">
        <f t="shared" si="11"/>
        <v>#DIV/0!</v>
      </c>
      <c r="X43" s="203" t="e">
        <f t="shared" si="12"/>
        <v>#DIV/0!</v>
      </c>
      <c r="Y43" s="207" t="e">
        <f t="shared" si="7"/>
        <v>#DIV/0!</v>
      </c>
      <c r="Z43" s="468"/>
      <c r="AA43" s="131"/>
      <c r="AB43" s="224" t="e">
        <f>(R43+S43)/(12*(D43-E43+D44-E44))*1000+(Z43/1.0062)*(F43+0.85*(G43+L43+M43))/(12*D43)*1000+(Z44/1.0062)*(F44+0.85*(G44+L44+M44))/(12*D44)*1000</f>
        <v>#DIV/0!</v>
      </c>
      <c r="AC43" s="200" t="e">
        <f>AB43-AD43</f>
        <v>#DIV/0!</v>
      </c>
      <c r="AD43" s="225" t="e">
        <f>(H43+H44+I43+I44)/(12*(D43+D44))*1000</f>
        <v>#DIV/0!</v>
      </c>
      <c r="AE43" s="104" t="e">
        <f>(AA43+AA44)*AB43*0.012</f>
        <v>#DIV/0!</v>
      </c>
      <c r="AF43" s="443"/>
      <c r="AG43" s="451" t="e">
        <f>AF43+AF44-AE43</f>
        <v>#DIV/0!</v>
      </c>
      <c r="AH43" s="5" t="e">
        <f>AG43/(12*(AA43+AA44))*1000</f>
        <v>#DIV/0!</v>
      </c>
      <c r="AI43" s="6" t="e">
        <f>AH43/AD43</f>
        <v>#DIV/0!</v>
      </c>
      <c r="AJ43" s="3">
        <f t="shared" si="13"/>
        <v>0</v>
      </c>
      <c r="AK43" s="9" t="e">
        <f>AF43+AF44-(AJ43+AJ44)*AB43*0.012</f>
        <v>#DIV/0!</v>
      </c>
      <c r="AL43" s="5" t="e">
        <f>AK43/(12*(AJ43+AJ44))*1000</f>
        <v>#DIV/0!</v>
      </c>
      <c r="AM43" s="239" t="e">
        <f>AL43/AD43</f>
        <v>#DIV/0!</v>
      </c>
      <c r="AN43" s="243"/>
      <c r="AO43" s="242" t="e">
        <f>(AN43+AN44)/(12*(AJ43+AJ44))*1000</f>
        <v>#DIV/0!</v>
      </c>
      <c r="AP43" s="5" t="e">
        <f>AD43+AL43+AO43</f>
        <v>#DIV/0!</v>
      </c>
      <c r="AQ43" s="7" t="e">
        <f>(AL43+AO43)/AD43</f>
        <v>#DIV/0!</v>
      </c>
      <c r="AR43" s="235" t="e">
        <f>AP43/AD43</f>
        <v>#DIV/0!</v>
      </c>
      <c r="AS43" s="255">
        <f t="shared" si="8"/>
        <v>0</v>
      </c>
      <c r="AT43" s="94">
        <f t="shared" si="14"/>
        <v>0</v>
      </c>
      <c r="AU43" s="93"/>
      <c r="AV43" s="95" t="e">
        <f t="shared" si="15"/>
        <v>#DIV/0!</v>
      </c>
      <c r="AW43" s="276"/>
      <c r="AX43" s="107"/>
      <c r="AY43" s="14" t="e">
        <f>(AS43+AS44-AW43-AW44)/((AX43+AX44)*12)</f>
        <v>#DIV/0!</v>
      </c>
      <c r="AZ43" s="403" t="e">
        <f>IF(AY43&lt;0,"!!!","")</f>
        <v>#DIV/0!</v>
      </c>
    </row>
    <row r="44" spans="1:52" ht="13.5" thickBot="1">
      <c r="A44" s="89">
        <v>1</v>
      </c>
      <c r="B44" s="496"/>
      <c r="C44" s="88" t="s">
        <v>34</v>
      </c>
      <c r="D44" s="419"/>
      <c r="E44" s="455"/>
      <c r="F44" s="420"/>
      <c r="G44" s="420"/>
      <c r="H44" s="420"/>
      <c r="I44" s="420"/>
      <c r="J44" s="420"/>
      <c r="K44" s="420"/>
      <c r="L44" s="420"/>
      <c r="M44" s="420"/>
      <c r="N44" s="420"/>
      <c r="O44" s="420"/>
      <c r="P44" s="421">
        <f t="shared" si="9"/>
        <v>0</v>
      </c>
      <c r="Q44" s="252" t="s">
        <v>71</v>
      </c>
      <c r="R44" s="196" t="s">
        <v>71</v>
      </c>
      <c r="S44" s="230" t="s">
        <v>71</v>
      </c>
      <c r="T44" s="197" t="s">
        <v>71</v>
      </c>
      <c r="U44" s="197" t="s">
        <v>71</v>
      </c>
      <c r="V44" s="214" t="e">
        <f t="shared" si="10"/>
        <v>#DIV/0!</v>
      </c>
      <c r="W44" s="202" t="e">
        <f t="shared" si="11"/>
        <v>#DIV/0!</v>
      </c>
      <c r="X44" s="202" t="e">
        <f t="shared" si="12"/>
        <v>#DIV/0!</v>
      </c>
      <c r="Y44" s="206" t="e">
        <f t="shared" si="7"/>
        <v>#DIV/0!</v>
      </c>
      <c r="Z44" s="467"/>
      <c r="AA44" s="130"/>
      <c r="AB44" s="226"/>
      <c r="AC44" s="201" t="s">
        <v>71</v>
      </c>
      <c r="AD44" s="197" t="s">
        <v>71</v>
      </c>
      <c r="AE44" s="228" t="s">
        <v>71</v>
      </c>
      <c r="AF44" s="281"/>
      <c r="AG44" s="229" t="s">
        <v>71</v>
      </c>
      <c r="AH44" s="230" t="s">
        <v>71</v>
      </c>
      <c r="AI44" s="231" t="s">
        <v>71</v>
      </c>
      <c r="AJ44" s="232">
        <f t="shared" si="13"/>
        <v>0</v>
      </c>
      <c r="AK44" s="229" t="s">
        <v>71</v>
      </c>
      <c r="AL44" s="230" t="s">
        <v>71</v>
      </c>
      <c r="AM44" s="240" t="s">
        <v>71</v>
      </c>
      <c r="AN44" s="284"/>
      <c r="AO44" s="229" t="s">
        <v>71</v>
      </c>
      <c r="AP44" s="229" t="s">
        <v>71</v>
      </c>
      <c r="AQ44" s="230" t="s">
        <v>71</v>
      </c>
      <c r="AR44" s="236" t="s">
        <v>71</v>
      </c>
      <c r="AS44" s="256">
        <f t="shared" si="8"/>
        <v>0</v>
      </c>
      <c r="AT44" s="84">
        <f t="shared" si="14"/>
        <v>0</v>
      </c>
      <c r="AU44" s="83"/>
      <c r="AV44" s="85" t="e">
        <f t="shared" si="15"/>
        <v>#DIV/0!</v>
      </c>
      <c r="AW44" s="90"/>
      <c r="AX44" s="106"/>
      <c r="AY44" s="87"/>
      <c r="AZ44" s="403" t="e">
        <f>AZ43</f>
        <v>#DIV/0!</v>
      </c>
    </row>
    <row r="45" spans="1:52" ht="12.75">
      <c r="A45" s="91">
        <v>1</v>
      </c>
      <c r="B45" s="495"/>
      <c r="C45" s="63" t="s">
        <v>33</v>
      </c>
      <c r="D45" s="422"/>
      <c r="E45" s="456"/>
      <c r="F45" s="323"/>
      <c r="G45" s="323"/>
      <c r="H45" s="323"/>
      <c r="I45" s="323"/>
      <c r="J45" s="323"/>
      <c r="K45" s="323"/>
      <c r="L45" s="323"/>
      <c r="M45" s="323"/>
      <c r="N45" s="323"/>
      <c r="O45" s="323"/>
      <c r="P45" s="423">
        <f t="shared" si="9"/>
        <v>0</v>
      </c>
      <c r="Q45" s="251">
        <f>P45+P46</f>
        <v>0</v>
      </c>
      <c r="R45" s="482"/>
      <c r="S45" s="491"/>
      <c r="T45" s="194"/>
      <c r="U45" s="175">
        <f>Q45-R45-S45-T45</f>
        <v>0</v>
      </c>
      <c r="V45" s="215" t="e">
        <f t="shared" si="10"/>
        <v>#DIV/0!</v>
      </c>
      <c r="W45" s="203" t="e">
        <f t="shared" si="11"/>
        <v>#DIV/0!</v>
      </c>
      <c r="X45" s="203" t="e">
        <f t="shared" si="12"/>
        <v>#DIV/0!</v>
      </c>
      <c r="Y45" s="207" t="e">
        <f t="shared" si="7"/>
        <v>#DIV/0!</v>
      </c>
      <c r="Z45" s="468"/>
      <c r="AA45" s="131"/>
      <c r="AB45" s="224" t="e">
        <f>(R45+S45)/(12*(D45-E45+D46-E46))*1000+(Z45/1.0062)*(F45+0.85*(G45+L45+M45))/(12*D45)*1000+(Z46/1.0062)*(F46+0.85*(G46+L46+M46))/(12*D46)*1000</f>
        <v>#DIV/0!</v>
      </c>
      <c r="AC45" s="200" t="e">
        <f>AB45-AD45</f>
        <v>#DIV/0!</v>
      </c>
      <c r="AD45" s="225" t="e">
        <f>(H45+H46+I45+I46)/(12*(D45+D46))*1000</f>
        <v>#DIV/0!</v>
      </c>
      <c r="AE45" s="104" t="e">
        <f>(AA45+AA46)*AB45*0.012</f>
        <v>#DIV/0!</v>
      </c>
      <c r="AF45" s="443"/>
      <c r="AG45" s="451" t="e">
        <f>AF45+AF46-AE45</f>
        <v>#DIV/0!</v>
      </c>
      <c r="AH45" s="5" t="e">
        <f>AG45/(12*(AA45+AA46))*1000</f>
        <v>#DIV/0!</v>
      </c>
      <c r="AI45" s="6" t="e">
        <f>AH45/AD45</f>
        <v>#DIV/0!</v>
      </c>
      <c r="AJ45" s="3">
        <f t="shared" si="13"/>
        <v>0</v>
      </c>
      <c r="AK45" s="9" t="e">
        <f>AF45+AF46-(AJ45+AJ46)*AB45*0.012</f>
        <v>#DIV/0!</v>
      </c>
      <c r="AL45" s="5" t="e">
        <f>AK45/(12*(AJ45+AJ46))*1000</f>
        <v>#DIV/0!</v>
      </c>
      <c r="AM45" s="239" t="e">
        <f>AL45/AD45</f>
        <v>#DIV/0!</v>
      </c>
      <c r="AN45" s="243"/>
      <c r="AO45" s="242" t="e">
        <f>(AN45+AN46)/(12*(AJ45+AJ46))*1000</f>
        <v>#DIV/0!</v>
      </c>
      <c r="AP45" s="5" t="e">
        <f>AD45+AL45+AO45</f>
        <v>#DIV/0!</v>
      </c>
      <c r="AQ45" s="7" t="e">
        <f>(AL45+AO45)/AD45</f>
        <v>#DIV/0!</v>
      </c>
      <c r="AR45" s="235" t="e">
        <f>AP45/AD45</f>
        <v>#DIV/0!</v>
      </c>
      <c r="AS45" s="255">
        <f t="shared" si="8"/>
        <v>0</v>
      </c>
      <c r="AT45" s="94">
        <f t="shared" si="14"/>
        <v>0</v>
      </c>
      <c r="AU45" s="93"/>
      <c r="AV45" s="95" t="e">
        <f t="shared" si="15"/>
        <v>#DIV/0!</v>
      </c>
      <c r="AW45" s="279"/>
      <c r="AX45" s="163"/>
      <c r="AY45" s="14" t="e">
        <f>(AS45+AS46-AW45-AW46)/((AX45+AX46)*12)</f>
        <v>#DIV/0!</v>
      </c>
      <c r="AZ45" s="403" t="e">
        <f>IF(AY45&lt;0,"!!!","")</f>
        <v>#DIV/0!</v>
      </c>
    </row>
    <row r="46" spans="1:52" ht="13.5" thickBot="1">
      <c r="A46" s="89">
        <v>1</v>
      </c>
      <c r="B46" s="496"/>
      <c r="C46" s="88" t="s">
        <v>34</v>
      </c>
      <c r="D46" s="419"/>
      <c r="E46" s="455"/>
      <c r="F46" s="420"/>
      <c r="G46" s="420"/>
      <c r="H46" s="420"/>
      <c r="I46" s="420"/>
      <c r="J46" s="420"/>
      <c r="K46" s="420"/>
      <c r="L46" s="420"/>
      <c r="M46" s="420"/>
      <c r="N46" s="420"/>
      <c r="O46" s="420"/>
      <c r="P46" s="421">
        <f t="shared" si="9"/>
        <v>0</v>
      </c>
      <c r="Q46" s="252" t="s">
        <v>71</v>
      </c>
      <c r="R46" s="196" t="s">
        <v>71</v>
      </c>
      <c r="S46" s="230" t="s">
        <v>71</v>
      </c>
      <c r="T46" s="197" t="s">
        <v>71</v>
      </c>
      <c r="U46" s="197" t="s">
        <v>71</v>
      </c>
      <c r="V46" s="214" t="e">
        <f t="shared" si="10"/>
        <v>#DIV/0!</v>
      </c>
      <c r="W46" s="202" t="e">
        <f t="shared" si="11"/>
        <v>#DIV/0!</v>
      </c>
      <c r="X46" s="202" t="e">
        <f t="shared" si="12"/>
        <v>#DIV/0!</v>
      </c>
      <c r="Y46" s="206" t="e">
        <f t="shared" si="7"/>
        <v>#DIV/0!</v>
      </c>
      <c r="Z46" s="467"/>
      <c r="AA46" s="130"/>
      <c r="AB46" s="226"/>
      <c r="AC46" s="201" t="s">
        <v>71</v>
      </c>
      <c r="AD46" s="197" t="s">
        <v>71</v>
      </c>
      <c r="AE46" s="228" t="s">
        <v>71</v>
      </c>
      <c r="AF46" s="281"/>
      <c r="AG46" s="229" t="s">
        <v>71</v>
      </c>
      <c r="AH46" s="230" t="s">
        <v>71</v>
      </c>
      <c r="AI46" s="231" t="s">
        <v>71</v>
      </c>
      <c r="AJ46" s="232">
        <f t="shared" si="13"/>
        <v>0</v>
      </c>
      <c r="AK46" s="229" t="s">
        <v>71</v>
      </c>
      <c r="AL46" s="230" t="s">
        <v>71</v>
      </c>
      <c r="AM46" s="240" t="s">
        <v>71</v>
      </c>
      <c r="AN46" s="284"/>
      <c r="AO46" s="229" t="s">
        <v>71</v>
      </c>
      <c r="AP46" s="229" t="s">
        <v>71</v>
      </c>
      <c r="AQ46" s="230" t="s">
        <v>71</v>
      </c>
      <c r="AR46" s="236" t="s">
        <v>71</v>
      </c>
      <c r="AS46" s="256">
        <f t="shared" si="8"/>
        <v>0</v>
      </c>
      <c r="AT46" s="84">
        <f t="shared" si="14"/>
        <v>0</v>
      </c>
      <c r="AU46" s="83"/>
      <c r="AV46" s="85" t="e">
        <f t="shared" si="15"/>
        <v>#DIV/0!</v>
      </c>
      <c r="AW46" s="90"/>
      <c r="AX46" s="106"/>
      <c r="AY46" s="87"/>
      <c r="AZ46" s="403" t="e">
        <f>AZ45</f>
        <v>#DIV/0!</v>
      </c>
    </row>
    <row r="47" spans="1:52" ht="12.75">
      <c r="A47" s="91">
        <v>1</v>
      </c>
      <c r="B47" s="495"/>
      <c r="C47" s="63" t="s">
        <v>33</v>
      </c>
      <c r="D47" s="422"/>
      <c r="E47" s="456"/>
      <c r="F47" s="323"/>
      <c r="G47" s="323"/>
      <c r="H47" s="323"/>
      <c r="I47" s="323"/>
      <c r="J47" s="323"/>
      <c r="K47" s="323"/>
      <c r="L47" s="323"/>
      <c r="M47" s="323"/>
      <c r="N47" s="323"/>
      <c r="O47" s="323"/>
      <c r="P47" s="423">
        <f t="shared" si="9"/>
        <v>0</v>
      </c>
      <c r="Q47" s="251">
        <f>P47+P48</f>
        <v>0</v>
      </c>
      <c r="R47" s="482"/>
      <c r="S47" s="491"/>
      <c r="T47" s="194"/>
      <c r="U47" s="175">
        <f>Q47-R47-S47-T47</f>
        <v>0</v>
      </c>
      <c r="V47" s="215" t="e">
        <f t="shared" si="10"/>
        <v>#DIV/0!</v>
      </c>
      <c r="W47" s="203" t="e">
        <f t="shared" si="11"/>
        <v>#DIV/0!</v>
      </c>
      <c r="X47" s="203" t="e">
        <f t="shared" si="12"/>
        <v>#DIV/0!</v>
      </c>
      <c r="Y47" s="207" t="e">
        <f t="shared" si="7"/>
        <v>#DIV/0!</v>
      </c>
      <c r="Z47" s="468"/>
      <c r="AA47" s="131"/>
      <c r="AB47" s="224" t="e">
        <f>(R47+S47)/(12*(D47-E47+D48-E48))*1000+(Z47/1.0062)*(F47+0.85*(G47+L47+M47))/(12*D47)*1000+(Z48/1.0062)*(F48+0.85*(G48+L48+M48))/(12*D48)*1000</f>
        <v>#DIV/0!</v>
      </c>
      <c r="AC47" s="200" t="e">
        <f>AB47-AD47</f>
        <v>#DIV/0!</v>
      </c>
      <c r="AD47" s="225" t="e">
        <f>(H47+H48+I47+I48)/(12*(D47+D48))*1000</f>
        <v>#DIV/0!</v>
      </c>
      <c r="AE47" s="104" t="e">
        <f>(AA47+AA48)*AB47*0.012</f>
        <v>#DIV/0!</v>
      </c>
      <c r="AF47" s="443"/>
      <c r="AG47" s="451" t="e">
        <f>AF47+AF48-AE47</f>
        <v>#DIV/0!</v>
      </c>
      <c r="AH47" s="5" t="e">
        <f>AG47/(12*(AA47+AA48))*1000</f>
        <v>#DIV/0!</v>
      </c>
      <c r="AI47" s="6" t="e">
        <f>AH47/AD47</f>
        <v>#DIV/0!</v>
      </c>
      <c r="AJ47" s="3">
        <f t="shared" si="13"/>
        <v>0</v>
      </c>
      <c r="AK47" s="9" t="e">
        <f>AF47+AF48-(AJ47+AJ48)*AB47*0.012</f>
        <v>#DIV/0!</v>
      </c>
      <c r="AL47" s="5" t="e">
        <f>AK47/(12*(AJ47+AJ48))*1000</f>
        <v>#DIV/0!</v>
      </c>
      <c r="AM47" s="239" t="e">
        <f>AL47/AD47</f>
        <v>#DIV/0!</v>
      </c>
      <c r="AN47" s="243"/>
      <c r="AO47" s="242" t="e">
        <f>(AN47+AN48)/(12*(AJ47+AJ48))*1000</f>
        <v>#DIV/0!</v>
      </c>
      <c r="AP47" s="5" t="e">
        <f>AD47+AL47+AO47</f>
        <v>#DIV/0!</v>
      </c>
      <c r="AQ47" s="7" t="e">
        <f>(AL47+AO47)/AD47</f>
        <v>#DIV/0!</v>
      </c>
      <c r="AR47" s="235" t="e">
        <f>AP47/AD47</f>
        <v>#DIV/0!</v>
      </c>
      <c r="AS47" s="255">
        <f t="shared" si="8"/>
        <v>0</v>
      </c>
      <c r="AT47" s="94">
        <f t="shared" si="14"/>
        <v>0</v>
      </c>
      <c r="AU47" s="93"/>
      <c r="AV47" s="95" t="e">
        <f t="shared" si="15"/>
        <v>#DIV/0!</v>
      </c>
      <c r="AW47" s="276"/>
      <c r="AX47" s="107"/>
      <c r="AY47" s="14" t="e">
        <f>(AS47+AS48-AW47-AW48)/((AX47+AX48)*12)</f>
        <v>#DIV/0!</v>
      </c>
      <c r="AZ47" s="403" t="e">
        <f>IF(AY47&lt;0,"!!!","")</f>
        <v>#DIV/0!</v>
      </c>
    </row>
    <row r="48" spans="1:52" ht="13.5" thickBot="1">
      <c r="A48" s="89">
        <v>1</v>
      </c>
      <c r="B48" s="496"/>
      <c r="C48" s="88" t="s">
        <v>34</v>
      </c>
      <c r="D48" s="419"/>
      <c r="E48" s="455"/>
      <c r="F48" s="420"/>
      <c r="G48" s="420"/>
      <c r="H48" s="420"/>
      <c r="I48" s="420"/>
      <c r="J48" s="420"/>
      <c r="K48" s="420"/>
      <c r="L48" s="420"/>
      <c r="M48" s="420"/>
      <c r="N48" s="420"/>
      <c r="O48" s="420"/>
      <c r="P48" s="421">
        <f t="shared" si="9"/>
        <v>0</v>
      </c>
      <c r="Q48" s="252" t="s">
        <v>71</v>
      </c>
      <c r="R48" s="196" t="s">
        <v>71</v>
      </c>
      <c r="S48" s="230" t="s">
        <v>71</v>
      </c>
      <c r="T48" s="197" t="s">
        <v>71</v>
      </c>
      <c r="U48" s="197" t="s">
        <v>71</v>
      </c>
      <c r="V48" s="214" t="e">
        <f t="shared" si="10"/>
        <v>#DIV/0!</v>
      </c>
      <c r="W48" s="202" t="e">
        <f t="shared" si="11"/>
        <v>#DIV/0!</v>
      </c>
      <c r="X48" s="202" t="e">
        <f t="shared" si="12"/>
        <v>#DIV/0!</v>
      </c>
      <c r="Y48" s="206" t="e">
        <f t="shared" si="7"/>
        <v>#DIV/0!</v>
      </c>
      <c r="Z48" s="467"/>
      <c r="AA48" s="130"/>
      <c r="AB48" s="226"/>
      <c r="AC48" s="201" t="s">
        <v>71</v>
      </c>
      <c r="AD48" s="197" t="s">
        <v>71</v>
      </c>
      <c r="AE48" s="228" t="s">
        <v>71</v>
      </c>
      <c r="AF48" s="281"/>
      <c r="AG48" s="229" t="s">
        <v>71</v>
      </c>
      <c r="AH48" s="230" t="s">
        <v>71</v>
      </c>
      <c r="AI48" s="231" t="s">
        <v>71</v>
      </c>
      <c r="AJ48" s="232">
        <f t="shared" si="13"/>
        <v>0</v>
      </c>
      <c r="AK48" s="229" t="s">
        <v>71</v>
      </c>
      <c r="AL48" s="230" t="s">
        <v>71</v>
      </c>
      <c r="AM48" s="240" t="s">
        <v>71</v>
      </c>
      <c r="AN48" s="284"/>
      <c r="AO48" s="229" t="s">
        <v>71</v>
      </c>
      <c r="AP48" s="229" t="s">
        <v>71</v>
      </c>
      <c r="AQ48" s="230" t="s">
        <v>71</v>
      </c>
      <c r="AR48" s="236" t="s">
        <v>71</v>
      </c>
      <c r="AS48" s="256">
        <f t="shared" si="8"/>
        <v>0</v>
      </c>
      <c r="AT48" s="84">
        <f t="shared" si="14"/>
        <v>0</v>
      </c>
      <c r="AU48" s="83"/>
      <c r="AV48" s="85" t="e">
        <f t="shared" si="15"/>
        <v>#DIV/0!</v>
      </c>
      <c r="AW48" s="90"/>
      <c r="AX48" s="106"/>
      <c r="AY48" s="87"/>
      <c r="AZ48" s="403" t="e">
        <f>AZ47</f>
        <v>#DIV/0!</v>
      </c>
    </row>
    <row r="49" spans="1:52" ht="12.75">
      <c r="A49" s="91">
        <v>1</v>
      </c>
      <c r="B49" s="495"/>
      <c r="C49" s="63" t="s">
        <v>33</v>
      </c>
      <c r="D49" s="422"/>
      <c r="E49" s="456"/>
      <c r="F49" s="323"/>
      <c r="G49" s="323"/>
      <c r="H49" s="323"/>
      <c r="I49" s="323"/>
      <c r="J49" s="323"/>
      <c r="K49" s="323"/>
      <c r="L49" s="323"/>
      <c r="M49" s="323"/>
      <c r="N49" s="323"/>
      <c r="O49" s="323"/>
      <c r="P49" s="423">
        <f t="shared" si="9"/>
        <v>0</v>
      </c>
      <c r="Q49" s="251">
        <f>P49+P50</f>
        <v>0</v>
      </c>
      <c r="R49" s="482"/>
      <c r="S49" s="491"/>
      <c r="T49" s="194"/>
      <c r="U49" s="175">
        <f>Q49-R49-S49-T49</f>
        <v>0</v>
      </c>
      <c r="V49" s="215" t="e">
        <f t="shared" si="10"/>
        <v>#DIV/0!</v>
      </c>
      <c r="W49" s="203" t="e">
        <f t="shared" si="11"/>
        <v>#DIV/0!</v>
      </c>
      <c r="X49" s="203" t="e">
        <f t="shared" si="12"/>
        <v>#DIV/0!</v>
      </c>
      <c r="Y49" s="207" t="e">
        <f t="shared" si="7"/>
        <v>#DIV/0!</v>
      </c>
      <c r="Z49" s="468"/>
      <c r="AA49" s="131"/>
      <c r="AB49" s="224" t="e">
        <f>(R49+S49)/(12*(D49-E49+D50-E50))*1000+(Z49/1.0062)*(F49+0.85*(G49+L49+M49))/(12*D49)*1000+(Z50/1.0062)*(F50+0.85*(G50+L50+M50))/(12*D50)*1000</f>
        <v>#DIV/0!</v>
      </c>
      <c r="AC49" s="200" t="e">
        <f>AB49-AD49</f>
        <v>#DIV/0!</v>
      </c>
      <c r="AD49" s="225" t="e">
        <f>(H49+H50+I49+I50)/(12*(D49+D50))*1000</f>
        <v>#DIV/0!</v>
      </c>
      <c r="AE49" s="104" t="e">
        <f>(AA49+AA50)*AB49*0.012</f>
        <v>#DIV/0!</v>
      </c>
      <c r="AF49" s="443"/>
      <c r="AG49" s="451" t="e">
        <f>AF49+AF50-AE49</f>
        <v>#DIV/0!</v>
      </c>
      <c r="AH49" s="5" t="e">
        <f>AG49/(12*(AA49+AA50))*1000</f>
        <v>#DIV/0!</v>
      </c>
      <c r="AI49" s="6" t="e">
        <f>AH49/AD49</f>
        <v>#DIV/0!</v>
      </c>
      <c r="AJ49" s="3">
        <f t="shared" si="13"/>
        <v>0</v>
      </c>
      <c r="AK49" s="9" t="e">
        <f>AF49+AF50-(AJ49+AJ50)*AB49*0.012</f>
        <v>#DIV/0!</v>
      </c>
      <c r="AL49" s="5" t="e">
        <f>AK49/(12*(AJ49+AJ50))*1000</f>
        <v>#DIV/0!</v>
      </c>
      <c r="AM49" s="239" t="e">
        <f>AL49/AD49</f>
        <v>#DIV/0!</v>
      </c>
      <c r="AN49" s="243"/>
      <c r="AO49" s="242" t="e">
        <f>(AN49+AN50)/(12*(AJ49+AJ50))*1000</f>
        <v>#DIV/0!</v>
      </c>
      <c r="AP49" s="5" t="e">
        <f>AD49+AL49+AO49</f>
        <v>#DIV/0!</v>
      </c>
      <c r="AQ49" s="7" t="e">
        <f>(AL49+AO49)/AD49</f>
        <v>#DIV/0!</v>
      </c>
      <c r="AR49" s="235" t="e">
        <f>AP49/AD49</f>
        <v>#DIV/0!</v>
      </c>
      <c r="AS49" s="255">
        <f t="shared" si="8"/>
        <v>0</v>
      </c>
      <c r="AT49" s="94">
        <f t="shared" si="14"/>
        <v>0</v>
      </c>
      <c r="AU49" s="93"/>
      <c r="AV49" s="95" t="e">
        <f t="shared" si="15"/>
        <v>#DIV/0!</v>
      </c>
      <c r="AW49" s="276"/>
      <c r="AX49" s="107"/>
      <c r="AY49" s="14" t="e">
        <f>(AS49+AS50-AW49-AW50)/((AX49+AX50)*12)</f>
        <v>#DIV/0!</v>
      </c>
      <c r="AZ49" s="403" t="e">
        <f>IF(AY49&lt;0,"!!!","")</f>
        <v>#DIV/0!</v>
      </c>
    </row>
    <row r="50" spans="1:52" ht="13.5" thickBot="1">
      <c r="A50" s="89">
        <v>1</v>
      </c>
      <c r="B50" s="496"/>
      <c r="C50" s="88" t="s">
        <v>34</v>
      </c>
      <c r="D50" s="419"/>
      <c r="E50" s="455"/>
      <c r="F50" s="420"/>
      <c r="G50" s="420"/>
      <c r="H50" s="420"/>
      <c r="I50" s="420"/>
      <c r="J50" s="420"/>
      <c r="K50" s="420"/>
      <c r="L50" s="420"/>
      <c r="M50" s="420"/>
      <c r="N50" s="420"/>
      <c r="O50" s="420"/>
      <c r="P50" s="421">
        <f t="shared" si="9"/>
        <v>0</v>
      </c>
      <c r="Q50" s="252" t="s">
        <v>71</v>
      </c>
      <c r="R50" s="196" t="s">
        <v>71</v>
      </c>
      <c r="S50" s="230" t="s">
        <v>71</v>
      </c>
      <c r="T50" s="197" t="s">
        <v>71</v>
      </c>
      <c r="U50" s="197" t="s">
        <v>71</v>
      </c>
      <c r="V50" s="214" t="e">
        <f t="shared" si="10"/>
        <v>#DIV/0!</v>
      </c>
      <c r="W50" s="202" t="e">
        <f t="shared" si="11"/>
        <v>#DIV/0!</v>
      </c>
      <c r="X50" s="202" t="e">
        <f t="shared" si="12"/>
        <v>#DIV/0!</v>
      </c>
      <c r="Y50" s="206" t="e">
        <f t="shared" si="7"/>
        <v>#DIV/0!</v>
      </c>
      <c r="Z50" s="467"/>
      <c r="AA50" s="130"/>
      <c r="AB50" s="226"/>
      <c r="AC50" s="201" t="s">
        <v>71</v>
      </c>
      <c r="AD50" s="197" t="s">
        <v>71</v>
      </c>
      <c r="AE50" s="228" t="s">
        <v>71</v>
      </c>
      <c r="AF50" s="281"/>
      <c r="AG50" s="229" t="s">
        <v>71</v>
      </c>
      <c r="AH50" s="230" t="s">
        <v>71</v>
      </c>
      <c r="AI50" s="231" t="s">
        <v>71</v>
      </c>
      <c r="AJ50" s="232">
        <f t="shared" si="13"/>
        <v>0</v>
      </c>
      <c r="AK50" s="229" t="s">
        <v>71</v>
      </c>
      <c r="AL50" s="230" t="s">
        <v>71</v>
      </c>
      <c r="AM50" s="240" t="s">
        <v>71</v>
      </c>
      <c r="AN50" s="284"/>
      <c r="AO50" s="229" t="s">
        <v>71</v>
      </c>
      <c r="AP50" s="229" t="s">
        <v>71</v>
      </c>
      <c r="AQ50" s="230" t="s">
        <v>71</v>
      </c>
      <c r="AR50" s="236" t="s">
        <v>71</v>
      </c>
      <c r="AS50" s="256">
        <f t="shared" si="8"/>
        <v>0</v>
      </c>
      <c r="AT50" s="84">
        <f t="shared" si="14"/>
        <v>0</v>
      </c>
      <c r="AU50" s="83"/>
      <c r="AV50" s="85" t="e">
        <f t="shared" si="15"/>
        <v>#DIV/0!</v>
      </c>
      <c r="AW50" s="86"/>
      <c r="AX50" s="106"/>
      <c r="AY50" s="87"/>
      <c r="AZ50" s="403" t="e">
        <f>AZ49</f>
        <v>#DIV/0!</v>
      </c>
    </row>
    <row r="51" spans="1:52" ht="12.75">
      <c r="A51" s="339">
        <v>1</v>
      </c>
      <c r="B51" s="509"/>
      <c r="C51" s="98" t="s">
        <v>33</v>
      </c>
      <c r="D51" s="424"/>
      <c r="E51" s="457"/>
      <c r="F51" s="427"/>
      <c r="G51" s="427"/>
      <c r="H51" s="427"/>
      <c r="I51" s="427"/>
      <c r="J51" s="427"/>
      <c r="K51" s="427"/>
      <c r="L51" s="427"/>
      <c r="M51" s="427"/>
      <c r="N51" s="427"/>
      <c r="O51" s="427"/>
      <c r="P51" s="428">
        <f t="shared" si="9"/>
        <v>0</v>
      </c>
      <c r="Q51" s="174">
        <f>P51+P52</f>
        <v>0</v>
      </c>
      <c r="R51" s="483"/>
      <c r="S51" s="492"/>
      <c r="T51" s="344"/>
      <c r="U51" s="175">
        <f>Q51-R51-S51-T51</f>
        <v>0</v>
      </c>
      <c r="V51" s="216" t="e">
        <f t="shared" si="10"/>
        <v>#DIV/0!</v>
      </c>
      <c r="W51" s="204" t="e">
        <f t="shared" si="11"/>
        <v>#DIV/0!</v>
      </c>
      <c r="X51" s="204" t="e">
        <f t="shared" si="12"/>
        <v>#DIV/0!</v>
      </c>
      <c r="Y51" s="208" t="e">
        <f>W51+X51</f>
        <v>#DIV/0!</v>
      </c>
      <c r="Z51" s="469"/>
      <c r="AA51" s="340"/>
      <c r="AB51" s="341" t="e">
        <f>(R51+S51)/(12*(D51-E51+D52-E52))*1000+(Z51/1.0062)*(F51+0.85*(G51+L51+M51))/(12*D51)*1000+(Z52/1.0062)*(F52+0.85*(G52+L52+M52))/(12*D52)*1000</f>
        <v>#DIV/0!</v>
      </c>
      <c r="AC51" s="342" t="e">
        <f>AB51-AD51</f>
        <v>#DIV/0!</v>
      </c>
      <c r="AD51" s="343" t="e">
        <f>(H51+H52+I51+I52)/(12*(D51+D52))*1000</f>
        <v>#DIV/0!</v>
      </c>
      <c r="AE51" s="345" t="e">
        <f>(AA51+AA52)*AB51*0.012</f>
        <v>#DIV/0!</v>
      </c>
      <c r="AF51" s="444"/>
      <c r="AG51" s="451" t="e">
        <f>AF51+AF52-AE51</f>
        <v>#DIV/0!</v>
      </c>
      <c r="AH51" s="346" t="e">
        <f>AG51/(12*(AA51+AA52))*1000</f>
        <v>#DIV/0!</v>
      </c>
      <c r="AI51" s="347" t="e">
        <f>AH51/AD51</f>
        <v>#DIV/0!</v>
      </c>
      <c r="AJ51" s="99">
        <f t="shared" si="13"/>
        <v>0</v>
      </c>
      <c r="AK51" s="348" t="e">
        <f>AF51+AF52-(AJ51+AJ52)*AB51*0.012</f>
        <v>#DIV/0!</v>
      </c>
      <c r="AL51" s="346" t="e">
        <f>AK51/(12*(AJ51+AJ52))*1000</f>
        <v>#DIV/0!</v>
      </c>
      <c r="AM51" s="349" t="e">
        <f>AL51/AD51</f>
        <v>#DIV/0!</v>
      </c>
      <c r="AN51" s="350"/>
      <c r="AO51" s="351" t="e">
        <f>(AN51+AN52)/(12*(AJ51+AJ52))*1000</f>
        <v>#DIV/0!</v>
      </c>
      <c r="AP51" s="346" t="e">
        <f>AD51+AL51+AO51</f>
        <v>#DIV/0!</v>
      </c>
      <c r="AQ51" s="352" t="e">
        <f>(AL51+AO51)/AD51</f>
        <v>#DIV/0!</v>
      </c>
      <c r="AR51" s="353" t="e">
        <f>AP51/AD51</f>
        <v>#DIV/0!</v>
      </c>
      <c r="AS51" s="354">
        <f t="shared" si="8"/>
        <v>0</v>
      </c>
      <c r="AT51" s="355">
        <f t="shared" si="14"/>
        <v>0</v>
      </c>
      <c r="AU51" s="356"/>
      <c r="AV51" s="357" t="e">
        <f t="shared" si="15"/>
        <v>#DIV/0!</v>
      </c>
      <c r="AW51" s="358"/>
      <c r="AX51" s="108"/>
      <c r="AY51" s="100" t="e">
        <f>(AS51+AS52-AW51-AW52)/((AX51+AX52)*12)</f>
        <v>#DIV/0!</v>
      </c>
      <c r="AZ51" s="403" t="e">
        <f>IF(AY51&lt;0,"!!!","")</f>
        <v>#DIV/0!</v>
      </c>
    </row>
    <row r="52" spans="1:52" ht="13.5" thickBot="1">
      <c r="A52" s="359">
        <v>1</v>
      </c>
      <c r="B52" s="496"/>
      <c r="C52" s="88" t="s">
        <v>34</v>
      </c>
      <c r="D52" s="419"/>
      <c r="E52" s="455"/>
      <c r="F52" s="420"/>
      <c r="G52" s="420"/>
      <c r="H52" s="420"/>
      <c r="I52" s="420"/>
      <c r="J52" s="420"/>
      <c r="K52" s="420"/>
      <c r="L52" s="420"/>
      <c r="M52" s="420"/>
      <c r="N52" s="420"/>
      <c r="O52" s="420"/>
      <c r="P52" s="421">
        <f t="shared" si="9"/>
        <v>0</v>
      </c>
      <c r="Q52" s="252" t="s">
        <v>71</v>
      </c>
      <c r="R52" s="196" t="s">
        <v>71</v>
      </c>
      <c r="S52" s="230" t="s">
        <v>71</v>
      </c>
      <c r="T52" s="197" t="s">
        <v>71</v>
      </c>
      <c r="U52" s="197" t="s">
        <v>71</v>
      </c>
      <c r="V52" s="214" t="e">
        <f t="shared" si="10"/>
        <v>#DIV/0!</v>
      </c>
      <c r="W52" s="202" t="e">
        <f t="shared" si="11"/>
        <v>#DIV/0!</v>
      </c>
      <c r="X52" s="202" t="e">
        <f t="shared" si="12"/>
        <v>#DIV/0!</v>
      </c>
      <c r="Y52" s="206" t="e">
        <f t="shared" si="7"/>
        <v>#DIV/0!</v>
      </c>
      <c r="Z52" s="467"/>
      <c r="AA52" s="130"/>
      <c r="AB52" s="226"/>
      <c r="AC52" s="201" t="s">
        <v>71</v>
      </c>
      <c r="AD52" s="197" t="s">
        <v>71</v>
      </c>
      <c r="AE52" s="228" t="s">
        <v>71</v>
      </c>
      <c r="AF52" s="281"/>
      <c r="AG52" s="229" t="s">
        <v>71</v>
      </c>
      <c r="AH52" s="230" t="s">
        <v>71</v>
      </c>
      <c r="AI52" s="231" t="s">
        <v>71</v>
      </c>
      <c r="AJ52" s="232">
        <f t="shared" si="13"/>
        <v>0</v>
      </c>
      <c r="AK52" s="229" t="s">
        <v>71</v>
      </c>
      <c r="AL52" s="230" t="s">
        <v>71</v>
      </c>
      <c r="AM52" s="240" t="s">
        <v>71</v>
      </c>
      <c r="AN52" s="284"/>
      <c r="AO52" s="229" t="s">
        <v>71</v>
      </c>
      <c r="AP52" s="229" t="s">
        <v>71</v>
      </c>
      <c r="AQ52" s="230" t="s">
        <v>71</v>
      </c>
      <c r="AR52" s="236" t="s">
        <v>71</v>
      </c>
      <c r="AS52" s="256">
        <f t="shared" si="8"/>
        <v>0</v>
      </c>
      <c r="AT52" s="84">
        <f t="shared" si="14"/>
        <v>0</v>
      </c>
      <c r="AU52" s="83"/>
      <c r="AV52" s="85" t="e">
        <f t="shared" si="15"/>
        <v>#DIV/0!</v>
      </c>
      <c r="AW52" s="86"/>
      <c r="AX52" s="106"/>
      <c r="AY52" s="87"/>
      <c r="AZ52" s="403" t="e">
        <f>AZ51</f>
        <v>#DIV/0!</v>
      </c>
    </row>
    <row r="53" spans="1:52" ht="12.75">
      <c r="A53" s="91">
        <v>2</v>
      </c>
      <c r="B53" s="495"/>
      <c r="C53" s="63" t="s">
        <v>33</v>
      </c>
      <c r="D53" s="422"/>
      <c r="E53" s="456"/>
      <c r="F53" s="323"/>
      <c r="G53" s="323"/>
      <c r="H53" s="323"/>
      <c r="I53" s="323"/>
      <c r="J53" s="323"/>
      <c r="K53" s="323"/>
      <c r="L53" s="323"/>
      <c r="M53" s="323"/>
      <c r="N53" s="323"/>
      <c r="O53" s="323"/>
      <c r="P53" s="423">
        <f t="shared" si="9"/>
        <v>0</v>
      </c>
      <c r="Q53" s="254">
        <f>P53+P54</f>
        <v>0</v>
      </c>
      <c r="R53" s="484"/>
      <c r="S53" s="493"/>
      <c r="T53" s="328"/>
      <c r="U53" s="186">
        <f>Q53-R53-S53-T53</f>
        <v>0</v>
      </c>
      <c r="V53" s="215" t="e">
        <f t="shared" si="10"/>
        <v>#DIV/0!</v>
      </c>
      <c r="W53" s="203" t="e">
        <f t="shared" si="11"/>
        <v>#DIV/0!</v>
      </c>
      <c r="X53" s="203" t="e">
        <f t="shared" si="12"/>
        <v>#DIV/0!</v>
      </c>
      <c r="Y53" s="207" t="e">
        <f t="shared" si="7"/>
        <v>#DIV/0!</v>
      </c>
      <c r="Z53" s="468"/>
      <c r="AA53" s="324"/>
      <c r="AB53" s="325" t="e">
        <f>(R53+S53)/(12*(D53-E53+D54-E54))*1000+(Z53/1.0062)*(F53+0.85*(G53+L53+M53))/(12*D53)*1000+(Z54/1.0062)*(F54+0.85*(G54+L54+M54))/(12*D54)*1000</f>
        <v>#DIV/0!</v>
      </c>
      <c r="AC53" s="326" t="e">
        <f>AB53-AD53</f>
        <v>#DIV/0!</v>
      </c>
      <c r="AD53" s="327" t="e">
        <f>(H53+H54+I53+I54)/(12*(D53+D54))*1000</f>
        <v>#DIV/0!</v>
      </c>
      <c r="AE53" s="329" t="e">
        <f>(AA53+AA54)*AB53*0.012</f>
        <v>#DIV/0!</v>
      </c>
      <c r="AF53" s="445"/>
      <c r="AG53" s="451" t="e">
        <f>AF53+AF54-AE53</f>
        <v>#DIV/0!</v>
      </c>
      <c r="AH53" s="330" t="e">
        <f>AG53/(12*(AA53+AA54))*1000</f>
        <v>#DIV/0!</v>
      </c>
      <c r="AI53" s="331" t="e">
        <f>AH53/AD53</f>
        <v>#DIV/0!</v>
      </c>
      <c r="AJ53" s="92">
        <f t="shared" si="13"/>
        <v>0</v>
      </c>
      <c r="AK53" s="332" t="e">
        <f>AF53+AF54-(AJ53+AJ54)*AB53*0.012</f>
        <v>#DIV/0!</v>
      </c>
      <c r="AL53" s="330" t="e">
        <f>AK53/(12*(AJ53+AJ54))*1000</f>
        <v>#DIV/0!</v>
      </c>
      <c r="AM53" s="333" t="e">
        <f>AL53/AD53</f>
        <v>#DIV/0!</v>
      </c>
      <c r="AN53" s="334"/>
      <c r="AO53" s="335" t="e">
        <f>(AN53+AN54)/(12*(AJ53+AJ54))*1000</f>
        <v>#DIV/0!</v>
      </c>
      <c r="AP53" s="330" t="e">
        <f>AD53+AL53+AO53</f>
        <v>#DIV/0!</v>
      </c>
      <c r="AQ53" s="336" t="e">
        <f>(AL53+AO53)/AD53</f>
        <v>#DIV/0!</v>
      </c>
      <c r="AR53" s="337" t="e">
        <f>AP53/AD53</f>
        <v>#DIV/0!</v>
      </c>
      <c r="AS53" s="338">
        <f t="shared" si="8"/>
        <v>0</v>
      </c>
      <c r="AT53" s="94">
        <f t="shared" si="14"/>
        <v>0</v>
      </c>
      <c r="AU53" s="93"/>
      <c r="AV53" s="95" t="e">
        <f t="shared" si="15"/>
        <v>#DIV/0!</v>
      </c>
      <c r="AW53" s="97"/>
      <c r="AX53" s="107"/>
      <c r="AY53" s="96" t="e">
        <f>(AS53+AS54-AW53-AW54)/((AX53+AX54)*12)</f>
        <v>#DIV/0!</v>
      </c>
      <c r="AZ53" s="403" t="e">
        <f>IF(AY53&lt;0,"!!!","")</f>
        <v>#DIV/0!</v>
      </c>
    </row>
    <row r="54" spans="1:52" ht="13.5" thickBot="1">
      <c r="A54" s="89">
        <v>2</v>
      </c>
      <c r="B54" s="496"/>
      <c r="C54" s="88" t="s">
        <v>34</v>
      </c>
      <c r="D54" s="419"/>
      <c r="E54" s="455"/>
      <c r="F54" s="420"/>
      <c r="G54" s="420"/>
      <c r="H54" s="420"/>
      <c r="I54" s="420"/>
      <c r="J54" s="420"/>
      <c r="K54" s="420"/>
      <c r="L54" s="420"/>
      <c r="M54" s="420"/>
      <c r="N54" s="420"/>
      <c r="O54" s="420"/>
      <c r="P54" s="421">
        <f t="shared" si="9"/>
        <v>0</v>
      </c>
      <c r="Q54" s="252" t="s">
        <v>71</v>
      </c>
      <c r="R54" s="196" t="s">
        <v>71</v>
      </c>
      <c r="S54" s="230" t="s">
        <v>71</v>
      </c>
      <c r="T54" s="197" t="s">
        <v>71</v>
      </c>
      <c r="U54" s="197" t="s">
        <v>71</v>
      </c>
      <c r="V54" s="214" t="e">
        <f t="shared" si="10"/>
        <v>#DIV/0!</v>
      </c>
      <c r="W54" s="202" t="e">
        <f t="shared" si="11"/>
        <v>#DIV/0!</v>
      </c>
      <c r="X54" s="202" t="e">
        <f t="shared" si="12"/>
        <v>#DIV/0!</v>
      </c>
      <c r="Y54" s="206" t="e">
        <f t="shared" si="7"/>
        <v>#DIV/0!</v>
      </c>
      <c r="Z54" s="467"/>
      <c r="AA54" s="132"/>
      <c r="AB54" s="226"/>
      <c r="AC54" s="201" t="s">
        <v>71</v>
      </c>
      <c r="AD54" s="197" t="s">
        <v>71</v>
      </c>
      <c r="AE54" s="228" t="s">
        <v>71</v>
      </c>
      <c r="AF54" s="281"/>
      <c r="AG54" s="229" t="s">
        <v>71</v>
      </c>
      <c r="AH54" s="230" t="s">
        <v>71</v>
      </c>
      <c r="AI54" s="231" t="s">
        <v>71</v>
      </c>
      <c r="AJ54" s="232">
        <f t="shared" si="13"/>
        <v>0</v>
      </c>
      <c r="AK54" s="229" t="s">
        <v>71</v>
      </c>
      <c r="AL54" s="230" t="s">
        <v>71</v>
      </c>
      <c r="AM54" s="273" t="s">
        <v>71</v>
      </c>
      <c r="AN54" s="284"/>
      <c r="AO54" s="229" t="s">
        <v>71</v>
      </c>
      <c r="AP54" s="229" t="s">
        <v>71</v>
      </c>
      <c r="AQ54" s="230" t="s">
        <v>71</v>
      </c>
      <c r="AR54" s="236" t="s">
        <v>71</v>
      </c>
      <c r="AS54" s="256">
        <f t="shared" si="8"/>
        <v>0</v>
      </c>
      <c r="AT54" s="84">
        <f t="shared" si="14"/>
        <v>0</v>
      </c>
      <c r="AU54" s="83"/>
      <c r="AV54" s="85" t="e">
        <f t="shared" si="15"/>
        <v>#DIV/0!</v>
      </c>
      <c r="AW54" s="86"/>
      <c r="AX54" s="106"/>
      <c r="AY54" s="87"/>
      <c r="AZ54" s="403" t="e">
        <f>AZ53</f>
        <v>#DIV/0!</v>
      </c>
    </row>
    <row r="55" spans="1:52" ht="12.75">
      <c r="A55" s="41">
        <v>2</v>
      </c>
      <c r="B55" s="503"/>
      <c r="C55" s="35" t="s">
        <v>33</v>
      </c>
      <c r="D55" s="417"/>
      <c r="E55" s="454"/>
      <c r="F55" s="248"/>
      <c r="G55" s="248"/>
      <c r="H55" s="248"/>
      <c r="I55" s="248"/>
      <c r="J55" s="248"/>
      <c r="K55" s="248"/>
      <c r="L55" s="248"/>
      <c r="M55" s="248"/>
      <c r="N55" s="248"/>
      <c r="O55" s="248"/>
      <c r="P55" s="418">
        <f t="shared" si="9"/>
        <v>0</v>
      </c>
      <c r="Q55" s="253">
        <f>P55+P56</f>
        <v>0</v>
      </c>
      <c r="R55" s="485"/>
      <c r="S55" s="491"/>
      <c r="T55" s="194"/>
      <c r="U55" s="175">
        <f>Q55-R55-S55-T55</f>
        <v>0</v>
      </c>
      <c r="V55" s="217" t="e">
        <f t="shared" si="10"/>
        <v>#DIV/0!</v>
      </c>
      <c r="W55" s="205" t="e">
        <f t="shared" si="11"/>
        <v>#DIV/0!</v>
      </c>
      <c r="X55" s="205" t="e">
        <f t="shared" si="12"/>
        <v>#DIV/0!</v>
      </c>
      <c r="Y55" s="209" t="e">
        <f t="shared" si="7"/>
        <v>#DIV/0!</v>
      </c>
      <c r="Z55" s="470"/>
      <c r="AA55" s="133"/>
      <c r="AB55" s="224" t="e">
        <f>(R55+S55)/(12*(D55-E55+D56-E56))*1000+(Z55/1.0062)*(F55+0.85*(G55+L55+M55))/(12*D55)*1000+(Z56/1.0062)*(F56+0.85*(G56+L56+M56))/(12*D56)*1000</f>
        <v>#DIV/0!</v>
      </c>
      <c r="AC55" s="200" t="e">
        <f>AB55-AD55</f>
        <v>#DIV/0!</v>
      </c>
      <c r="AD55" s="225" t="e">
        <f>(H55+H56+I55+I56)/(12*(D55+D56))*1000</f>
        <v>#DIV/0!</v>
      </c>
      <c r="AE55" s="104" t="e">
        <f>(AA55+AA56)*AB55*0.012</f>
        <v>#DIV/0!</v>
      </c>
      <c r="AF55" s="443"/>
      <c r="AG55" s="451" t="e">
        <f>AF55+AF56-AE55</f>
        <v>#DIV/0!</v>
      </c>
      <c r="AH55" s="5" t="e">
        <f>AG55/(12*(AA55+AA56))*1000</f>
        <v>#DIV/0!</v>
      </c>
      <c r="AI55" s="6" t="e">
        <f>AH55/AD55</f>
        <v>#DIV/0!</v>
      </c>
      <c r="AJ55" s="3">
        <f t="shared" si="13"/>
        <v>0</v>
      </c>
      <c r="AK55" s="9" t="e">
        <f>AF55+AF56-(AJ55+AJ56)*AB55*0.012</f>
        <v>#DIV/0!</v>
      </c>
      <c r="AL55" s="5" t="e">
        <f>AK55/(12*(AJ55+AJ56))*1000</f>
        <v>#DIV/0!</v>
      </c>
      <c r="AM55" s="274" t="e">
        <f>AL55/AD55</f>
        <v>#DIV/0!</v>
      </c>
      <c r="AN55" s="243"/>
      <c r="AO55" s="242" t="e">
        <f>(AN55+AN56)/(12*(AJ55+AJ56))*1000</f>
        <v>#DIV/0!</v>
      </c>
      <c r="AP55" s="5" t="e">
        <f>AD55+AL55+AO55</f>
        <v>#DIV/0!</v>
      </c>
      <c r="AQ55" s="7" t="e">
        <f>(AL55+AO55)/AD55</f>
        <v>#DIV/0!</v>
      </c>
      <c r="AR55" s="235" t="e">
        <f>AP55/AD55</f>
        <v>#DIV/0!</v>
      </c>
      <c r="AS55" s="255">
        <f t="shared" si="8"/>
        <v>0</v>
      </c>
      <c r="AT55" s="17">
        <f t="shared" si="14"/>
        <v>0</v>
      </c>
      <c r="AU55" s="4"/>
      <c r="AV55" s="18" t="e">
        <f t="shared" si="15"/>
        <v>#DIV/0!</v>
      </c>
      <c r="AW55" s="37"/>
      <c r="AX55" s="105"/>
      <c r="AY55" s="14" t="e">
        <f>(AS55+AS56-AW55-AW56)/((AX55+AX56)*12)</f>
        <v>#DIV/0!</v>
      </c>
      <c r="AZ55" s="403" t="e">
        <f>IF(AY55&lt;0,"!!!","")</f>
        <v>#DIV/0!</v>
      </c>
    </row>
    <row r="56" spans="1:52" ht="13.5" thickBot="1">
      <c r="A56" s="89">
        <v>2</v>
      </c>
      <c r="B56" s="496"/>
      <c r="C56" s="88" t="s">
        <v>34</v>
      </c>
      <c r="D56" s="419"/>
      <c r="E56" s="455"/>
      <c r="F56" s="420"/>
      <c r="G56" s="420"/>
      <c r="H56" s="420"/>
      <c r="I56" s="420"/>
      <c r="J56" s="420"/>
      <c r="K56" s="420"/>
      <c r="L56" s="420"/>
      <c r="M56" s="420"/>
      <c r="N56" s="420"/>
      <c r="O56" s="420"/>
      <c r="P56" s="421">
        <f t="shared" si="9"/>
        <v>0</v>
      </c>
      <c r="Q56" s="252" t="s">
        <v>71</v>
      </c>
      <c r="R56" s="196" t="s">
        <v>71</v>
      </c>
      <c r="S56" s="230" t="s">
        <v>71</v>
      </c>
      <c r="T56" s="197" t="s">
        <v>71</v>
      </c>
      <c r="U56" s="197" t="s">
        <v>71</v>
      </c>
      <c r="V56" s="214" t="e">
        <f t="shared" si="10"/>
        <v>#DIV/0!</v>
      </c>
      <c r="W56" s="202" t="e">
        <f t="shared" si="11"/>
        <v>#DIV/0!</v>
      </c>
      <c r="X56" s="202" t="e">
        <f t="shared" si="12"/>
        <v>#DIV/0!</v>
      </c>
      <c r="Y56" s="206" t="e">
        <f t="shared" si="7"/>
        <v>#DIV/0!</v>
      </c>
      <c r="Z56" s="467"/>
      <c r="AA56" s="132"/>
      <c r="AB56" s="226"/>
      <c r="AC56" s="201" t="s">
        <v>71</v>
      </c>
      <c r="AD56" s="197" t="s">
        <v>71</v>
      </c>
      <c r="AE56" s="228" t="s">
        <v>71</v>
      </c>
      <c r="AF56" s="281"/>
      <c r="AG56" s="229" t="s">
        <v>71</v>
      </c>
      <c r="AH56" s="230" t="s">
        <v>71</v>
      </c>
      <c r="AI56" s="231" t="s">
        <v>71</v>
      </c>
      <c r="AJ56" s="232">
        <f t="shared" si="13"/>
        <v>0</v>
      </c>
      <c r="AK56" s="229" t="s">
        <v>71</v>
      </c>
      <c r="AL56" s="230" t="s">
        <v>71</v>
      </c>
      <c r="AM56" s="273" t="s">
        <v>71</v>
      </c>
      <c r="AN56" s="284"/>
      <c r="AO56" s="229" t="s">
        <v>71</v>
      </c>
      <c r="AP56" s="229" t="s">
        <v>71</v>
      </c>
      <c r="AQ56" s="230" t="s">
        <v>71</v>
      </c>
      <c r="AR56" s="236" t="s">
        <v>71</v>
      </c>
      <c r="AS56" s="256">
        <f t="shared" si="8"/>
        <v>0</v>
      </c>
      <c r="AT56" s="84">
        <f t="shared" si="14"/>
        <v>0</v>
      </c>
      <c r="AU56" s="83"/>
      <c r="AV56" s="85" t="e">
        <f t="shared" si="15"/>
        <v>#DIV/0!</v>
      </c>
      <c r="AW56" s="86"/>
      <c r="AX56" s="106"/>
      <c r="AY56" s="87"/>
      <c r="AZ56" s="403" t="e">
        <f>AZ55</f>
        <v>#DIV/0!</v>
      </c>
    </row>
    <row r="57" spans="1:52" ht="12.75">
      <c r="A57" s="41">
        <v>2</v>
      </c>
      <c r="B57" s="503"/>
      <c r="C57" s="35" t="s">
        <v>33</v>
      </c>
      <c r="D57" s="417"/>
      <c r="E57" s="454"/>
      <c r="F57" s="248"/>
      <c r="G57" s="248"/>
      <c r="H57" s="248"/>
      <c r="I57" s="248"/>
      <c r="J57" s="248"/>
      <c r="K57" s="248"/>
      <c r="L57" s="248"/>
      <c r="M57" s="248"/>
      <c r="N57" s="248"/>
      <c r="O57" s="248"/>
      <c r="P57" s="418">
        <f t="shared" si="9"/>
        <v>0</v>
      </c>
      <c r="Q57" s="253">
        <f>P57+P58</f>
        <v>0</v>
      </c>
      <c r="R57" s="485"/>
      <c r="S57" s="491"/>
      <c r="T57" s="194"/>
      <c r="U57" s="175">
        <f>Q57-R57-S57-T57</f>
        <v>0</v>
      </c>
      <c r="V57" s="217" t="e">
        <f t="shared" si="10"/>
        <v>#DIV/0!</v>
      </c>
      <c r="W57" s="205" t="e">
        <f t="shared" si="11"/>
        <v>#DIV/0!</v>
      </c>
      <c r="X57" s="205" t="e">
        <f t="shared" si="12"/>
        <v>#DIV/0!</v>
      </c>
      <c r="Y57" s="209" t="e">
        <f t="shared" si="7"/>
        <v>#DIV/0!</v>
      </c>
      <c r="Z57" s="470"/>
      <c r="AA57" s="133"/>
      <c r="AB57" s="224" t="e">
        <f>(R57+S57)/(12*(D57-E57+D58-E58))*1000+(Z57/1.0062)*(F57+0.85*(G57+L57+M57))/(12*D57)*1000+(Z58/1.0062)*(F58+0.85*(G58+L58+M58))/(12*D58)*1000</f>
        <v>#DIV/0!</v>
      </c>
      <c r="AC57" s="200" t="e">
        <f>AB57-AD57</f>
        <v>#DIV/0!</v>
      </c>
      <c r="AD57" s="225" t="e">
        <f>(H57+H58+I57+I58)/(12*(D57+D58))*1000</f>
        <v>#DIV/0!</v>
      </c>
      <c r="AE57" s="104" t="e">
        <f>(AA57+AA58)*AB57*0.012</f>
        <v>#DIV/0!</v>
      </c>
      <c r="AF57" s="443"/>
      <c r="AG57" s="451" t="e">
        <f>AF57+AF58-AE57</f>
        <v>#DIV/0!</v>
      </c>
      <c r="AH57" s="5" t="e">
        <f>AG57/(12*(AA57+AA58))*1000</f>
        <v>#DIV/0!</v>
      </c>
      <c r="AI57" s="6" t="e">
        <f>AH57/AD57</f>
        <v>#DIV/0!</v>
      </c>
      <c r="AJ57" s="3">
        <f t="shared" si="13"/>
        <v>0</v>
      </c>
      <c r="AK57" s="9" t="e">
        <f>AF57+AF58-(AJ57+AJ58)*AB57*0.012</f>
        <v>#DIV/0!</v>
      </c>
      <c r="AL57" s="5" t="e">
        <f>AK57/(12*(AJ57+AJ58))*1000</f>
        <v>#DIV/0!</v>
      </c>
      <c r="AM57" s="239" t="e">
        <f>AL57/AD57</f>
        <v>#DIV/0!</v>
      </c>
      <c r="AN57" s="243"/>
      <c r="AO57" s="242" t="e">
        <f>(AN57+AN58)/(12*(AJ57+AJ58))*1000</f>
        <v>#DIV/0!</v>
      </c>
      <c r="AP57" s="5" t="e">
        <f>AD57+AL57+AO57</f>
        <v>#DIV/0!</v>
      </c>
      <c r="AQ57" s="7" t="e">
        <f>(AL57+AO57)/AD57</f>
        <v>#DIV/0!</v>
      </c>
      <c r="AR57" s="235" t="e">
        <f>AP57/AD57</f>
        <v>#DIV/0!</v>
      </c>
      <c r="AS57" s="255">
        <f t="shared" si="8"/>
        <v>0</v>
      </c>
      <c r="AT57" s="17">
        <f t="shared" si="14"/>
        <v>0</v>
      </c>
      <c r="AU57" s="4"/>
      <c r="AV57" s="18" t="e">
        <f t="shared" si="15"/>
        <v>#DIV/0!</v>
      </c>
      <c r="AW57" s="37"/>
      <c r="AX57" s="105"/>
      <c r="AY57" s="14" t="e">
        <f>(AS57+AS58-AW57-AW58)/((AX57+AX58)*12)</f>
        <v>#DIV/0!</v>
      </c>
      <c r="AZ57" s="403" t="e">
        <f>IF(AY57&lt;0,"!!!","")</f>
        <v>#DIV/0!</v>
      </c>
    </row>
    <row r="58" spans="1:52" ht="13.5" thickBot="1">
      <c r="A58" s="89">
        <v>2</v>
      </c>
      <c r="B58" s="496"/>
      <c r="C58" s="88" t="s">
        <v>34</v>
      </c>
      <c r="D58" s="419"/>
      <c r="E58" s="455"/>
      <c r="F58" s="420"/>
      <c r="G58" s="420"/>
      <c r="H58" s="420"/>
      <c r="I58" s="420"/>
      <c r="J58" s="420"/>
      <c r="K58" s="420"/>
      <c r="L58" s="420"/>
      <c r="M58" s="420"/>
      <c r="N58" s="420"/>
      <c r="O58" s="420"/>
      <c r="P58" s="421">
        <f t="shared" si="9"/>
        <v>0</v>
      </c>
      <c r="Q58" s="252" t="s">
        <v>71</v>
      </c>
      <c r="R58" s="196" t="s">
        <v>71</v>
      </c>
      <c r="S58" s="230" t="s">
        <v>71</v>
      </c>
      <c r="T58" s="197" t="s">
        <v>71</v>
      </c>
      <c r="U58" s="197" t="s">
        <v>71</v>
      </c>
      <c r="V58" s="214" t="e">
        <f t="shared" si="10"/>
        <v>#DIV/0!</v>
      </c>
      <c r="W58" s="202" t="e">
        <f t="shared" si="11"/>
        <v>#DIV/0!</v>
      </c>
      <c r="X58" s="202" t="e">
        <f t="shared" si="12"/>
        <v>#DIV/0!</v>
      </c>
      <c r="Y58" s="206" t="e">
        <f t="shared" si="7"/>
        <v>#DIV/0!</v>
      </c>
      <c r="Z58" s="467"/>
      <c r="AA58" s="132"/>
      <c r="AB58" s="226"/>
      <c r="AC58" s="201" t="s">
        <v>71</v>
      </c>
      <c r="AD58" s="197" t="s">
        <v>71</v>
      </c>
      <c r="AE58" s="228" t="s">
        <v>71</v>
      </c>
      <c r="AF58" s="281"/>
      <c r="AG58" s="229" t="s">
        <v>71</v>
      </c>
      <c r="AH58" s="230" t="s">
        <v>71</v>
      </c>
      <c r="AI58" s="231" t="s">
        <v>71</v>
      </c>
      <c r="AJ58" s="232">
        <f t="shared" si="13"/>
        <v>0</v>
      </c>
      <c r="AK58" s="229" t="s">
        <v>71</v>
      </c>
      <c r="AL58" s="230" t="s">
        <v>71</v>
      </c>
      <c r="AM58" s="240" t="s">
        <v>71</v>
      </c>
      <c r="AN58" s="284"/>
      <c r="AO58" s="229" t="s">
        <v>71</v>
      </c>
      <c r="AP58" s="229" t="s">
        <v>71</v>
      </c>
      <c r="AQ58" s="230" t="s">
        <v>71</v>
      </c>
      <c r="AR58" s="236" t="s">
        <v>71</v>
      </c>
      <c r="AS58" s="256">
        <f t="shared" si="8"/>
        <v>0</v>
      </c>
      <c r="AT58" s="84">
        <f t="shared" si="14"/>
        <v>0</v>
      </c>
      <c r="AU58" s="83"/>
      <c r="AV58" s="85" t="e">
        <f t="shared" si="15"/>
        <v>#DIV/0!</v>
      </c>
      <c r="AW58" s="86"/>
      <c r="AX58" s="106"/>
      <c r="AY58" s="87"/>
      <c r="AZ58" s="403" t="e">
        <f>AZ57</f>
        <v>#DIV/0!</v>
      </c>
    </row>
    <row r="59" spans="1:52" ht="12.75">
      <c r="A59" s="41">
        <v>2</v>
      </c>
      <c r="B59" s="503"/>
      <c r="C59" s="35" t="s">
        <v>33</v>
      </c>
      <c r="D59" s="417"/>
      <c r="E59" s="454"/>
      <c r="F59" s="248"/>
      <c r="G59" s="248"/>
      <c r="H59" s="248"/>
      <c r="I59" s="248"/>
      <c r="J59" s="248"/>
      <c r="K59" s="248"/>
      <c r="L59" s="248"/>
      <c r="M59" s="248"/>
      <c r="N59" s="248"/>
      <c r="O59" s="248"/>
      <c r="P59" s="418">
        <f t="shared" si="9"/>
        <v>0</v>
      </c>
      <c r="Q59" s="253">
        <f>P59+P60</f>
        <v>0</v>
      </c>
      <c r="R59" s="485"/>
      <c r="S59" s="491"/>
      <c r="T59" s="194"/>
      <c r="U59" s="175">
        <f>Q59-R59-S59-T59</f>
        <v>0</v>
      </c>
      <c r="V59" s="217" t="e">
        <f t="shared" si="10"/>
        <v>#DIV/0!</v>
      </c>
      <c r="W59" s="205" t="e">
        <f t="shared" si="11"/>
        <v>#DIV/0!</v>
      </c>
      <c r="X59" s="205" t="e">
        <f t="shared" si="12"/>
        <v>#DIV/0!</v>
      </c>
      <c r="Y59" s="209" t="e">
        <f t="shared" si="7"/>
        <v>#DIV/0!</v>
      </c>
      <c r="Z59" s="470"/>
      <c r="AA59" s="133"/>
      <c r="AB59" s="224" t="e">
        <f>(R59+S59)/(12*(D59-E59+D60-E60))*1000+(Z59/1.0062)*(F59+0.85*(G59+L59+M59))/(12*D59)*1000+(Z60/1.0062)*(F60+0.85*(G60+L60+M60))/(12*D60)*1000</f>
        <v>#DIV/0!</v>
      </c>
      <c r="AC59" s="200" t="e">
        <f>AB59-AD59</f>
        <v>#DIV/0!</v>
      </c>
      <c r="AD59" s="225" t="e">
        <f>(H59+H60+I59+I60)/(12*(D59+D60))*1000</f>
        <v>#DIV/0!</v>
      </c>
      <c r="AE59" s="104" t="e">
        <f>(AA59+AA60)*AB59*0.012</f>
        <v>#DIV/0!</v>
      </c>
      <c r="AF59" s="443"/>
      <c r="AG59" s="451" t="e">
        <f>AF59+AF60-AE59</f>
        <v>#DIV/0!</v>
      </c>
      <c r="AH59" s="5" t="e">
        <f>AG59/(12*(AA59+AA60))*1000</f>
        <v>#DIV/0!</v>
      </c>
      <c r="AI59" s="6" t="e">
        <f>AH59/AD59</f>
        <v>#DIV/0!</v>
      </c>
      <c r="AJ59" s="3">
        <f t="shared" si="13"/>
        <v>0</v>
      </c>
      <c r="AK59" s="9" t="e">
        <f>AF59+AF60-(AJ59+AJ60)*AB59*0.012</f>
        <v>#DIV/0!</v>
      </c>
      <c r="AL59" s="5" t="e">
        <f>AK59/(12*(AJ59+AJ60))*1000</f>
        <v>#DIV/0!</v>
      </c>
      <c r="AM59" s="239" t="e">
        <f>AL59/AD59</f>
        <v>#DIV/0!</v>
      </c>
      <c r="AN59" s="243"/>
      <c r="AO59" s="242" t="e">
        <f>(AN59+AN60)/(12*(AJ59+AJ60))*1000</f>
        <v>#DIV/0!</v>
      </c>
      <c r="AP59" s="5" t="e">
        <f>AD59+AL59+AO59</f>
        <v>#DIV/0!</v>
      </c>
      <c r="AQ59" s="7" t="e">
        <f>(AL59+AO59)/AD59</f>
        <v>#DIV/0!</v>
      </c>
      <c r="AR59" s="235" t="e">
        <f>AP59/AD59</f>
        <v>#DIV/0!</v>
      </c>
      <c r="AS59" s="255">
        <f t="shared" si="8"/>
        <v>0</v>
      </c>
      <c r="AT59" s="17">
        <f t="shared" si="14"/>
        <v>0</v>
      </c>
      <c r="AU59" s="4"/>
      <c r="AV59" s="18" t="e">
        <f t="shared" si="15"/>
        <v>#DIV/0!</v>
      </c>
      <c r="AW59" s="37"/>
      <c r="AX59" s="105"/>
      <c r="AY59" s="14" t="e">
        <f>(AS59+AS60-AW59-AW60)/((AX59+AX60)*12)</f>
        <v>#DIV/0!</v>
      </c>
      <c r="AZ59" s="403" t="e">
        <f>IF(AY59&lt;0,"!!!","")</f>
        <v>#DIV/0!</v>
      </c>
    </row>
    <row r="60" spans="1:52" ht="13.5" thickBot="1">
      <c r="A60" s="89">
        <v>2</v>
      </c>
      <c r="B60" s="496"/>
      <c r="C60" s="88" t="s">
        <v>34</v>
      </c>
      <c r="D60" s="419"/>
      <c r="E60" s="455"/>
      <c r="F60" s="420"/>
      <c r="G60" s="420"/>
      <c r="H60" s="420"/>
      <c r="I60" s="420"/>
      <c r="J60" s="420"/>
      <c r="K60" s="420"/>
      <c r="L60" s="420"/>
      <c r="M60" s="420"/>
      <c r="N60" s="420"/>
      <c r="O60" s="420"/>
      <c r="P60" s="421">
        <f t="shared" si="9"/>
        <v>0</v>
      </c>
      <c r="Q60" s="252" t="s">
        <v>71</v>
      </c>
      <c r="R60" s="196" t="s">
        <v>71</v>
      </c>
      <c r="S60" s="230" t="s">
        <v>71</v>
      </c>
      <c r="T60" s="197" t="s">
        <v>71</v>
      </c>
      <c r="U60" s="197" t="s">
        <v>71</v>
      </c>
      <c r="V60" s="214" t="e">
        <f t="shared" si="10"/>
        <v>#DIV/0!</v>
      </c>
      <c r="W60" s="202" t="e">
        <f t="shared" si="11"/>
        <v>#DIV/0!</v>
      </c>
      <c r="X60" s="202" t="e">
        <f t="shared" si="12"/>
        <v>#DIV/0!</v>
      </c>
      <c r="Y60" s="206" t="e">
        <f t="shared" si="7"/>
        <v>#DIV/0!</v>
      </c>
      <c r="Z60" s="467"/>
      <c r="AA60" s="132"/>
      <c r="AB60" s="226"/>
      <c r="AC60" s="201" t="s">
        <v>71</v>
      </c>
      <c r="AD60" s="197" t="s">
        <v>71</v>
      </c>
      <c r="AE60" s="228" t="s">
        <v>71</v>
      </c>
      <c r="AF60" s="281"/>
      <c r="AG60" s="229" t="s">
        <v>71</v>
      </c>
      <c r="AH60" s="230" t="s">
        <v>71</v>
      </c>
      <c r="AI60" s="231" t="s">
        <v>71</v>
      </c>
      <c r="AJ60" s="232">
        <f t="shared" si="13"/>
        <v>0</v>
      </c>
      <c r="AK60" s="229" t="s">
        <v>71</v>
      </c>
      <c r="AL60" s="230" t="s">
        <v>71</v>
      </c>
      <c r="AM60" s="240" t="s">
        <v>71</v>
      </c>
      <c r="AN60" s="284"/>
      <c r="AO60" s="229" t="s">
        <v>71</v>
      </c>
      <c r="AP60" s="229" t="s">
        <v>71</v>
      </c>
      <c r="AQ60" s="230" t="s">
        <v>71</v>
      </c>
      <c r="AR60" s="236" t="s">
        <v>71</v>
      </c>
      <c r="AS60" s="256">
        <f t="shared" si="8"/>
        <v>0</v>
      </c>
      <c r="AT60" s="84">
        <f t="shared" si="14"/>
        <v>0</v>
      </c>
      <c r="AU60" s="83"/>
      <c r="AV60" s="85" t="e">
        <f t="shared" si="15"/>
        <v>#DIV/0!</v>
      </c>
      <c r="AW60" s="86"/>
      <c r="AX60" s="106"/>
      <c r="AY60" s="87"/>
      <c r="AZ60" s="403" t="e">
        <f>AZ59</f>
        <v>#DIV/0!</v>
      </c>
    </row>
    <row r="61" spans="1:52" ht="12.75">
      <c r="A61" s="41">
        <v>2</v>
      </c>
      <c r="B61" s="510"/>
      <c r="C61" s="35" t="s">
        <v>33</v>
      </c>
      <c r="D61" s="417"/>
      <c r="E61" s="454"/>
      <c r="F61" s="248"/>
      <c r="G61" s="248"/>
      <c r="H61" s="248"/>
      <c r="I61" s="248"/>
      <c r="J61" s="248"/>
      <c r="K61" s="248"/>
      <c r="L61" s="248"/>
      <c r="M61" s="248"/>
      <c r="N61" s="248"/>
      <c r="O61" s="248"/>
      <c r="P61" s="418">
        <f t="shared" si="9"/>
        <v>0</v>
      </c>
      <c r="Q61" s="253">
        <f>P61+P62</f>
        <v>0</v>
      </c>
      <c r="R61" s="485"/>
      <c r="S61" s="491"/>
      <c r="T61" s="194"/>
      <c r="U61" s="175">
        <f>Q61-R61-S61-T61</f>
        <v>0</v>
      </c>
      <c r="V61" s="217" t="e">
        <f t="shared" si="10"/>
        <v>#DIV/0!</v>
      </c>
      <c r="W61" s="205" t="e">
        <f t="shared" si="11"/>
        <v>#DIV/0!</v>
      </c>
      <c r="X61" s="205" t="e">
        <f t="shared" si="12"/>
        <v>#DIV/0!</v>
      </c>
      <c r="Y61" s="209" t="e">
        <f t="shared" si="7"/>
        <v>#DIV/0!</v>
      </c>
      <c r="Z61" s="470"/>
      <c r="AA61" s="133"/>
      <c r="AB61" s="224" t="e">
        <f>(R61+S61)/(12*(D61-E61+D62-E62))*1000+(Z61/1.0062)*(F61+0.85*(G61+L61+M61))/(12*D61)*1000+(Z62/1.0062)*(F62+0.85*(G62+L62+M62))/(12*D62)*1000</f>
        <v>#DIV/0!</v>
      </c>
      <c r="AC61" s="200" t="e">
        <f>AB61-AD61</f>
        <v>#DIV/0!</v>
      </c>
      <c r="AD61" s="225" t="e">
        <f>(H61+H62+I61+I62)/(12*(D61+D62))*1000</f>
        <v>#DIV/0!</v>
      </c>
      <c r="AE61" s="104" t="e">
        <f>(AA61+AA62)*AB61*0.012</f>
        <v>#DIV/0!</v>
      </c>
      <c r="AF61" s="443"/>
      <c r="AG61" s="451" t="e">
        <f>AF61+AF62-AE61</f>
        <v>#DIV/0!</v>
      </c>
      <c r="AH61" s="5" t="e">
        <f>AG61/(12*(AA61+AA62))*1000</f>
        <v>#DIV/0!</v>
      </c>
      <c r="AI61" s="6" t="e">
        <f>AH61/AD61</f>
        <v>#DIV/0!</v>
      </c>
      <c r="AJ61" s="3">
        <f t="shared" si="13"/>
        <v>0</v>
      </c>
      <c r="AK61" s="9" t="e">
        <f>AF61+AF62-(AJ61+AJ62)*AB61*0.012</f>
        <v>#DIV/0!</v>
      </c>
      <c r="AL61" s="5" t="e">
        <f>AK61/(12*(AJ61+AJ62))*1000</f>
        <v>#DIV/0!</v>
      </c>
      <c r="AM61" s="239" t="e">
        <f>AL61/AD61</f>
        <v>#DIV/0!</v>
      </c>
      <c r="AN61" s="243"/>
      <c r="AO61" s="242" t="e">
        <f>(AN61+AN62)/(12*(AJ61+AJ62))*1000</f>
        <v>#DIV/0!</v>
      </c>
      <c r="AP61" s="5" t="e">
        <f>AD61+AL61+AO61</f>
        <v>#DIV/0!</v>
      </c>
      <c r="AQ61" s="7" t="e">
        <f>(AL61+AO61)/AD61</f>
        <v>#DIV/0!</v>
      </c>
      <c r="AR61" s="235" t="e">
        <f>AP61/AD61</f>
        <v>#DIV/0!</v>
      </c>
      <c r="AS61" s="255">
        <f t="shared" si="8"/>
        <v>0</v>
      </c>
      <c r="AT61" s="17">
        <f t="shared" si="14"/>
        <v>0</v>
      </c>
      <c r="AU61" s="4"/>
      <c r="AV61" s="18" t="e">
        <f t="shared" si="15"/>
        <v>#DIV/0!</v>
      </c>
      <c r="AW61" s="37"/>
      <c r="AX61" s="105"/>
      <c r="AY61" s="14" t="e">
        <f>(AS61+AS62-AW61-AW62)/((AX61+AX62)*12)</f>
        <v>#DIV/0!</v>
      </c>
      <c r="AZ61" s="403" t="e">
        <f>IF(AY61&lt;0,"!!!","")</f>
        <v>#DIV/0!</v>
      </c>
    </row>
    <row r="62" spans="1:52" ht="13.5" thickBot="1">
      <c r="A62" s="89">
        <v>2</v>
      </c>
      <c r="B62" s="511"/>
      <c r="C62" s="88" t="s">
        <v>34</v>
      </c>
      <c r="D62" s="419"/>
      <c r="E62" s="455"/>
      <c r="F62" s="420"/>
      <c r="G62" s="420"/>
      <c r="H62" s="420"/>
      <c r="I62" s="420"/>
      <c r="J62" s="420"/>
      <c r="K62" s="420"/>
      <c r="L62" s="420"/>
      <c r="M62" s="420"/>
      <c r="N62" s="420"/>
      <c r="O62" s="420"/>
      <c r="P62" s="421">
        <f t="shared" si="9"/>
        <v>0</v>
      </c>
      <c r="Q62" s="252" t="s">
        <v>71</v>
      </c>
      <c r="R62" s="196" t="s">
        <v>71</v>
      </c>
      <c r="S62" s="230" t="s">
        <v>71</v>
      </c>
      <c r="T62" s="197" t="s">
        <v>71</v>
      </c>
      <c r="U62" s="197" t="s">
        <v>71</v>
      </c>
      <c r="V62" s="214" t="e">
        <f t="shared" si="10"/>
        <v>#DIV/0!</v>
      </c>
      <c r="W62" s="202" t="e">
        <f t="shared" si="11"/>
        <v>#DIV/0!</v>
      </c>
      <c r="X62" s="202" t="e">
        <f t="shared" si="12"/>
        <v>#DIV/0!</v>
      </c>
      <c r="Y62" s="206" t="e">
        <f t="shared" si="7"/>
        <v>#DIV/0!</v>
      </c>
      <c r="Z62" s="467"/>
      <c r="AA62" s="132"/>
      <c r="AB62" s="226"/>
      <c r="AC62" s="201" t="s">
        <v>71</v>
      </c>
      <c r="AD62" s="197" t="s">
        <v>71</v>
      </c>
      <c r="AE62" s="228" t="s">
        <v>71</v>
      </c>
      <c r="AF62" s="281"/>
      <c r="AG62" s="229" t="s">
        <v>71</v>
      </c>
      <c r="AH62" s="230" t="s">
        <v>71</v>
      </c>
      <c r="AI62" s="231" t="s">
        <v>71</v>
      </c>
      <c r="AJ62" s="232">
        <f t="shared" si="13"/>
        <v>0</v>
      </c>
      <c r="AK62" s="229" t="s">
        <v>71</v>
      </c>
      <c r="AL62" s="230" t="s">
        <v>71</v>
      </c>
      <c r="AM62" s="240" t="s">
        <v>71</v>
      </c>
      <c r="AN62" s="284"/>
      <c r="AO62" s="229" t="s">
        <v>71</v>
      </c>
      <c r="AP62" s="229" t="s">
        <v>71</v>
      </c>
      <c r="AQ62" s="230" t="s">
        <v>71</v>
      </c>
      <c r="AR62" s="236" t="s">
        <v>71</v>
      </c>
      <c r="AS62" s="256">
        <f t="shared" si="8"/>
        <v>0</v>
      </c>
      <c r="AT62" s="84">
        <f t="shared" si="14"/>
        <v>0</v>
      </c>
      <c r="AU62" s="83"/>
      <c r="AV62" s="85" t="e">
        <f t="shared" si="15"/>
        <v>#DIV/0!</v>
      </c>
      <c r="AW62" s="86"/>
      <c r="AX62" s="106"/>
      <c r="AY62" s="87"/>
      <c r="AZ62" s="403" t="e">
        <f>AZ61</f>
        <v>#DIV/0!</v>
      </c>
    </row>
    <row r="63" spans="1:52" ht="12.75">
      <c r="A63" s="41">
        <v>2</v>
      </c>
      <c r="B63" s="510"/>
      <c r="C63" s="35" t="s">
        <v>33</v>
      </c>
      <c r="D63" s="417"/>
      <c r="E63" s="454"/>
      <c r="F63" s="248"/>
      <c r="G63" s="248"/>
      <c r="H63" s="248"/>
      <c r="I63" s="248"/>
      <c r="J63" s="248"/>
      <c r="K63" s="248"/>
      <c r="L63" s="248"/>
      <c r="M63" s="248"/>
      <c r="N63" s="248"/>
      <c r="O63" s="248"/>
      <c r="P63" s="418">
        <f t="shared" si="9"/>
        <v>0</v>
      </c>
      <c r="Q63" s="253">
        <f>P63+P64</f>
        <v>0</v>
      </c>
      <c r="R63" s="485"/>
      <c r="S63" s="491"/>
      <c r="T63" s="194"/>
      <c r="U63" s="175">
        <f>Q63-R63-S63-T63</f>
        <v>0</v>
      </c>
      <c r="V63" s="217" t="e">
        <f t="shared" si="10"/>
        <v>#DIV/0!</v>
      </c>
      <c r="W63" s="205" t="e">
        <f t="shared" si="11"/>
        <v>#DIV/0!</v>
      </c>
      <c r="X63" s="205" t="e">
        <f t="shared" si="12"/>
        <v>#DIV/0!</v>
      </c>
      <c r="Y63" s="209" t="e">
        <f t="shared" si="7"/>
        <v>#DIV/0!</v>
      </c>
      <c r="Z63" s="470"/>
      <c r="AA63" s="133"/>
      <c r="AB63" s="224" t="e">
        <f>(R63+S63)/(12*(D63-E63+D64-E64))*1000+(Z63/1.0062)*(F63+0.85*(G63+L63+M63))/(12*D63)*1000+(Z64/1.0062)*(F64+0.85*(G64+L64+M64))/(12*D64)*1000</f>
        <v>#DIV/0!</v>
      </c>
      <c r="AC63" s="200" t="e">
        <f>AB63-AD63</f>
        <v>#DIV/0!</v>
      </c>
      <c r="AD63" s="225" t="e">
        <f>(H63+H64+I63+I64)/(12*(D63+D64))*1000</f>
        <v>#DIV/0!</v>
      </c>
      <c r="AE63" s="104" t="e">
        <f>(AA63+AA64)*AB63*0.012</f>
        <v>#DIV/0!</v>
      </c>
      <c r="AF63" s="443"/>
      <c r="AG63" s="451" t="e">
        <f>AF63+AF64-AE63</f>
        <v>#DIV/0!</v>
      </c>
      <c r="AH63" s="5" t="e">
        <f>AG63/(12*(AA63+AA64))*1000</f>
        <v>#DIV/0!</v>
      </c>
      <c r="AI63" s="6" t="e">
        <f>AH63/AD63</f>
        <v>#DIV/0!</v>
      </c>
      <c r="AJ63" s="3">
        <f t="shared" si="13"/>
        <v>0</v>
      </c>
      <c r="AK63" s="9" t="e">
        <f>AF63+AF64-(AJ63+AJ64)*AB63*0.012</f>
        <v>#DIV/0!</v>
      </c>
      <c r="AL63" s="5" t="e">
        <f>AK63/(12*(AJ63+AJ64))*1000</f>
        <v>#DIV/0!</v>
      </c>
      <c r="AM63" s="239" t="e">
        <f>AL63/AD63</f>
        <v>#DIV/0!</v>
      </c>
      <c r="AN63" s="243"/>
      <c r="AO63" s="242" t="e">
        <f>(AN63+AN64)/(12*(AJ63+AJ64))*1000</f>
        <v>#DIV/0!</v>
      </c>
      <c r="AP63" s="5" t="e">
        <f>AD63+AL63+AO63</f>
        <v>#DIV/0!</v>
      </c>
      <c r="AQ63" s="7" t="e">
        <f>(AL63+AO63)/AD63</f>
        <v>#DIV/0!</v>
      </c>
      <c r="AR63" s="235" t="e">
        <f>AP63/AD63</f>
        <v>#DIV/0!</v>
      </c>
      <c r="AS63" s="255">
        <f t="shared" si="8"/>
        <v>0</v>
      </c>
      <c r="AT63" s="17">
        <f t="shared" si="14"/>
        <v>0</v>
      </c>
      <c r="AU63" s="4"/>
      <c r="AV63" s="18" t="e">
        <f t="shared" si="15"/>
        <v>#DIV/0!</v>
      </c>
      <c r="AW63" s="37"/>
      <c r="AX63" s="105"/>
      <c r="AY63" s="14" t="e">
        <f>(AS63+AS64-AW63-AW64)/((AX63+AX64)*12)</f>
        <v>#DIV/0!</v>
      </c>
      <c r="AZ63" s="403" t="e">
        <f>IF(AY63&lt;0,"!!!","")</f>
        <v>#DIV/0!</v>
      </c>
    </row>
    <row r="64" spans="1:52" ht="13.5" thickBot="1">
      <c r="A64" s="89">
        <v>2</v>
      </c>
      <c r="B64" s="511"/>
      <c r="C64" s="88" t="s">
        <v>34</v>
      </c>
      <c r="D64" s="419"/>
      <c r="E64" s="455"/>
      <c r="F64" s="420"/>
      <c r="G64" s="420"/>
      <c r="H64" s="420"/>
      <c r="I64" s="420"/>
      <c r="J64" s="420"/>
      <c r="K64" s="420"/>
      <c r="L64" s="420"/>
      <c r="M64" s="420"/>
      <c r="N64" s="420"/>
      <c r="O64" s="420"/>
      <c r="P64" s="421">
        <f t="shared" si="9"/>
        <v>0</v>
      </c>
      <c r="Q64" s="252" t="s">
        <v>71</v>
      </c>
      <c r="R64" s="196" t="s">
        <v>71</v>
      </c>
      <c r="S64" s="230" t="s">
        <v>71</v>
      </c>
      <c r="T64" s="197" t="s">
        <v>71</v>
      </c>
      <c r="U64" s="197" t="s">
        <v>71</v>
      </c>
      <c r="V64" s="214" t="e">
        <f t="shared" si="10"/>
        <v>#DIV/0!</v>
      </c>
      <c r="W64" s="202" t="e">
        <f t="shared" si="11"/>
        <v>#DIV/0!</v>
      </c>
      <c r="X64" s="202" t="e">
        <f t="shared" si="12"/>
        <v>#DIV/0!</v>
      </c>
      <c r="Y64" s="206" t="e">
        <f aca="true" t="shared" si="16" ref="Y64:Y117">W64+X64</f>
        <v>#DIV/0!</v>
      </c>
      <c r="Z64" s="467"/>
      <c r="AA64" s="132"/>
      <c r="AB64" s="226"/>
      <c r="AC64" s="201" t="s">
        <v>71</v>
      </c>
      <c r="AD64" s="197" t="s">
        <v>71</v>
      </c>
      <c r="AE64" s="228" t="s">
        <v>71</v>
      </c>
      <c r="AF64" s="281"/>
      <c r="AG64" s="229" t="s">
        <v>71</v>
      </c>
      <c r="AH64" s="230" t="s">
        <v>71</v>
      </c>
      <c r="AI64" s="231" t="s">
        <v>71</v>
      </c>
      <c r="AJ64" s="232">
        <f t="shared" si="13"/>
        <v>0</v>
      </c>
      <c r="AK64" s="229" t="s">
        <v>71</v>
      </c>
      <c r="AL64" s="230" t="s">
        <v>71</v>
      </c>
      <c r="AM64" s="240" t="s">
        <v>71</v>
      </c>
      <c r="AN64" s="284"/>
      <c r="AO64" s="229" t="s">
        <v>71</v>
      </c>
      <c r="AP64" s="229" t="s">
        <v>71</v>
      </c>
      <c r="AQ64" s="230" t="s">
        <v>71</v>
      </c>
      <c r="AR64" s="236" t="s">
        <v>71</v>
      </c>
      <c r="AS64" s="256">
        <f t="shared" si="8"/>
        <v>0</v>
      </c>
      <c r="AT64" s="84">
        <f t="shared" si="14"/>
        <v>0</v>
      </c>
      <c r="AU64" s="83"/>
      <c r="AV64" s="85" t="e">
        <f t="shared" si="15"/>
        <v>#DIV/0!</v>
      </c>
      <c r="AW64" s="86"/>
      <c r="AX64" s="106"/>
      <c r="AY64" s="87"/>
      <c r="AZ64" s="403" t="e">
        <f>AZ63</f>
        <v>#DIV/0!</v>
      </c>
    </row>
    <row r="65" spans="1:52" ht="12.75">
      <c r="A65" s="41">
        <v>2</v>
      </c>
      <c r="B65" s="510"/>
      <c r="C65" s="35" t="s">
        <v>33</v>
      </c>
      <c r="D65" s="417"/>
      <c r="E65" s="454"/>
      <c r="F65" s="248"/>
      <c r="G65" s="248"/>
      <c r="H65" s="248"/>
      <c r="I65" s="248"/>
      <c r="J65" s="248"/>
      <c r="K65" s="248"/>
      <c r="L65" s="248"/>
      <c r="M65" s="248"/>
      <c r="N65" s="248"/>
      <c r="O65" s="248"/>
      <c r="P65" s="418">
        <f t="shared" si="9"/>
        <v>0</v>
      </c>
      <c r="Q65" s="253">
        <f>P65+P66</f>
        <v>0</v>
      </c>
      <c r="R65" s="485"/>
      <c r="S65" s="491"/>
      <c r="T65" s="194"/>
      <c r="U65" s="175">
        <f>Q65-R65-S65-T65</f>
        <v>0</v>
      </c>
      <c r="V65" s="217" t="e">
        <f t="shared" si="10"/>
        <v>#DIV/0!</v>
      </c>
      <c r="W65" s="205" t="e">
        <f t="shared" si="11"/>
        <v>#DIV/0!</v>
      </c>
      <c r="X65" s="205" t="e">
        <f t="shared" si="12"/>
        <v>#DIV/0!</v>
      </c>
      <c r="Y65" s="209" t="e">
        <f t="shared" si="16"/>
        <v>#DIV/0!</v>
      </c>
      <c r="Z65" s="470"/>
      <c r="AA65" s="133"/>
      <c r="AB65" s="224" t="e">
        <f>(R65+S65)/(12*(D65-E65+D66-E66))*1000+(Z65/1.0062)*(F65+0.85*(G65+L65+M65))/(12*D65)*1000+(Z66/1.0062)*(F66+0.85*(G66+L66+M66))/(12*D66)*1000</f>
        <v>#DIV/0!</v>
      </c>
      <c r="AC65" s="200" t="e">
        <f>AB65-AD65</f>
        <v>#DIV/0!</v>
      </c>
      <c r="AD65" s="225" t="e">
        <f>(H65+H66+I65+I66)/(12*(D65+D66))*1000</f>
        <v>#DIV/0!</v>
      </c>
      <c r="AE65" s="104" t="e">
        <f>(AA65+AA66)*AB65*0.012</f>
        <v>#DIV/0!</v>
      </c>
      <c r="AF65" s="443"/>
      <c r="AG65" s="451" t="e">
        <f>AF65+AF66-AE65</f>
        <v>#DIV/0!</v>
      </c>
      <c r="AH65" s="5" t="e">
        <f>AG65/(12*(AA65+AA66))*1000</f>
        <v>#DIV/0!</v>
      </c>
      <c r="AI65" s="6" t="e">
        <f>AH65/AD65</f>
        <v>#DIV/0!</v>
      </c>
      <c r="AJ65" s="3">
        <f t="shared" si="13"/>
        <v>0</v>
      </c>
      <c r="AK65" s="9" t="e">
        <f>AF65+AF66-(AJ65+AJ66)*AB65*0.012</f>
        <v>#DIV/0!</v>
      </c>
      <c r="AL65" s="5" t="e">
        <f>AK65/(12*(AJ65+AJ66))*1000</f>
        <v>#DIV/0!</v>
      </c>
      <c r="AM65" s="239" t="e">
        <f>AL65/AD65</f>
        <v>#DIV/0!</v>
      </c>
      <c r="AN65" s="243"/>
      <c r="AO65" s="242" t="e">
        <f>(AN65+AN66)/(12*(AJ65+AJ66))*1000</f>
        <v>#DIV/0!</v>
      </c>
      <c r="AP65" s="5" t="e">
        <f>AD65+AL65+AO65</f>
        <v>#DIV/0!</v>
      </c>
      <c r="AQ65" s="7" t="e">
        <f>(AL65+AO65)/AD65</f>
        <v>#DIV/0!</v>
      </c>
      <c r="AR65" s="235" t="e">
        <f>AP65/AD65</f>
        <v>#DIV/0!</v>
      </c>
      <c r="AS65" s="255">
        <f t="shared" si="8"/>
        <v>0</v>
      </c>
      <c r="AT65" s="17">
        <f t="shared" si="14"/>
        <v>0</v>
      </c>
      <c r="AU65" s="4"/>
      <c r="AV65" s="18" t="e">
        <f t="shared" si="15"/>
        <v>#DIV/0!</v>
      </c>
      <c r="AW65" s="37"/>
      <c r="AX65" s="105"/>
      <c r="AY65" s="14" t="e">
        <f>(AS65+AS66-AW65-AW66)/((AX65+AX66)*12)</f>
        <v>#DIV/0!</v>
      </c>
      <c r="AZ65" s="403" t="e">
        <f>IF(AY65&lt;0,"!!!","")</f>
        <v>#DIV/0!</v>
      </c>
    </row>
    <row r="66" spans="1:52" ht="13.5" thickBot="1">
      <c r="A66" s="89">
        <v>2</v>
      </c>
      <c r="B66" s="511"/>
      <c r="C66" s="88" t="s">
        <v>34</v>
      </c>
      <c r="D66" s="419"/>
      <c r="E66" s="455"/>
      <c r="F66" s="420"/>
      <c r="G66" s="420"/>
      <c r="H66" s="420"/>
      <c r="I66" s="420"/>
      <c r="J66" s="420"/>
      <c r="K66" s="420"/>
      <c r="L66" s="420"/>
      <c r="M66" s="420"/>
      <c r="N66" s="420"/>
      <c r="O66" s="420"/>
      <c r="P66" s="421">
        <f t="shared" si="9"/>
        <v>0</v>
      </c>
      <c r="Q66" s="252" t="s">
        <v>71</v>
      </c>
      <c r="R66" s="196" t="s">
        <v>71</v>
      </c>
      <c r="S66" s="230" t="s">
        <v>71</v>
      </c>
      <c r="T66" s="197" t="s">
        <v>71</v>
      </c>
      <c r="U66" s="197" t="s">
        <v>71</v>
      </c>
      <c r="V66" s="214" t="e">
        <f t="shared" si="10"/>
        <v>#DIV/0!</v>
      </c>
      <c r="W66" s="202" t="e">
        <f t="shared" si="11"/>
        <v>#DIV/0!</v>
      </c>
      <c r="X66" s="202" t="e">
        <f t="shared" si="12"/>
        <v>#DIV/0!</v>
      </c>
      <c r="Y66" s="206" t="e">
        <f t="shared" si="16"/>
        <v>#DIV/0!</v>
      </c>
      <c r="Z66" s="467"/>
      <c r="AA66" s="132"/>
      <c r="AB66" s="226"/>
      <c r="AC66" s="201" t="s">
        <v>71</v>
      </c>
      <c r="AD66" s="197" t="s">
        <v>71</v>
      </c>
      <c r="AE66" s="228" t="s">
        <v>71</v>
      </c>
      <c r="AF66" s="281"/>
      <c r="AG66" s="229" t="s">
        <v>71</v>
      </c>
      <c r="AH66" s="230" t="s">
        <v>71</v>
      </c>
      <c r="AI66" s="231" t="s">
        <v>71</v>
      </c>
      <c r="AJ66" s="232">
        <f t="shared" si="13"/>
        <v>0</v>
      </c>
      <c r="AK66" s="229" t="s">
        <v>71</v>
      </c>
      <c r="AL66" s="230" t="s">
        <v>71</v>
      </c>
      <c r="AM66" s="240" t="s">
        <v>71</v>
      </c>
      <c r="AN66" s="284"/>
      <c r="AO66" s="229" t="s">
        <v>71</v>
      </c>
      <c r="AP66" s="229" t="s">
        <v>71</v>
      </c>
      <c r="AQ66" s="230" t="s">
        <v>71</v>
      </c>
      <c r="AR66" s="236" t="s">
        <v>71</v>
      </c>
      <c r="AS66" s="256">
        <f t="shared" si="8"/>
        <v>0</v>
      </c>
      <c r="AT66" s="84">
        <f t="shared" si="14"/>
        <v>0</v>
      </c>
      <c r="AU66" s="83"/>
      <c r="AV66" s="85" t="e">
        <f t="shared" si="15"/>
        <v>#DIV/0!</v>
      </c>
      <c r="AW66" s="86"/>
      <c r="AX66" s="106"/>
      <c r="AY66" s="87"/>
      <c r="AZ66" s="403" t="e">
        <f>AZ65</f>
        <v>#DIV/0!</v>
      </c>
    </row>
    <row r="67" spans="1:52" ht="12.75">
      <c r="A67" s="41">
        <v>2</v>
      </c>
      <c r="B67" s="510"/>
      <c r="C67" s="35" t="s">
        <v>33</v>
      </c>
      <c r="D67" s="417"/>
      <c r="E67" s="454"/>
      <c r="F67" s="248"/>
      <c r="G67" s="248"/>
      <c r="H67" s="248"/>
      <c r="I67" s="248"/>
      <c r="J67" s="248"/>
      <c r="K67" s="248"/>
      <c r="L67" s="248"/>
      <c r="M67" s="248"/>
      <c r="N67" s="248"/>
      <c r="O67" s="248"/>
      <c r="P67" s="418">
        <f t="shared" si="9"/>
        <v>0</v>
      </c>
      <c r="Q67" s="253">
        <f>P67+P68</f>
        <v>0</v>
      </c>
      <c r="R67" s="485"/>
      <c r="S67" s="491"/>
      <c r="T67" s="194"/>
      <c r="U67" s="175">
        <f>Q67-R67-S67-T67</f>
        <v>0</v>
      </c>
      <c r="V67" s="217" t="e">
        <f t="shared" si="10"/>
        <v>#DIV/0!</v>
      </c>
      <c r="W67" s="205" t="e">
        <f t="shared" si="11"/>
        <v>#DIV/0!</v>
      </c>
      <c r="X67" s="205" t="e">
        <f t="shared" si="12"/>
        <v>#DIV/0!</v>
      </c>
      <c r="Y67" s="209" t="e">
        <f t="shared" si="16"/>
        <v>#DIV/0!</v>
      </c>
      <c r="Z67" s="470"/>
      <c r="AA67" s="133"/>
      <c r="AB67" s="224" t="e">
        <f>(R67+S67)/(12*(D67-E67+D68-E68))*1000+(Z67/1.0062)*(F67+0.85*(G67+L67+M67))/(12*D67)*1000+(Z68/1.0062)*(F68+0.85*(G68+L68+M68))/(12*D68)*1000</f>
        <v>#DIV/0!</v>
      </c>
      <c r="AC67" s="200" t="e">
        <f>AB67-AD67</f>
        <v>#DIV/0!</v>
      </c>
      <c r="AD67" s="225" t="e">
        <f>(H67+H68+I67+I68)/(12*(D67+D68))*1000</f>
        <v>#DIV/0!</v>
      </c>
      <c r="AE67" s="104" t="e">
        <f>(AA67+AA68)*AB67*0.012</f>
        <v>#DIV/0!</v>
      </c>
      <c r="AF67" s="443"/>
      <c r="AG67" s="451" t="e">
        <f>AF67+AF68-AE67</f>
        <v>#DIV/0!</v>
      </c>
      <c r="AH67" s="5" t="e">
        <f>AG67/(12*(AA67+AA68))*1000</f>
        <v>#DIV/0!</v>
      </c>
      <c r="AI67" s="6" t="e">
        <f>AH67/AD67</f>
        <v>#DIV/0!</v>
      </c>
      <c r="AJ67" s="3">
        <f t="shared" si="13"/>
        <v>0</v>
      </c>
      <c r="AK67" s="9" t="e">
        <f>AF67+AF68-(AJ67+AJ68)*AB67*0.012</f>
        <v>#DIV/0!</v>
      </c>
      <c r="AL67" s="5" t="e">
        <f>AK67/(12*(AJ67+AJ68))*1000</f>
        <v>#DIV/0!</v>
      </c>
      <c r="AM67" s="239" t="e">
        <f>AL67/AD67</f>
        <v>#DIV/0!</v>
      </c>
      <c r="AN67" s="243"/>
      <c r="AO67" s="242" t="e">
        <f>(AN67+AN68)/(12*(AJ67+AJ68))*1000</f>
        <v>#DIV/0!</v>
      </c>
      <c r="AP67" s="5" t="e">
        <f>AD67+AL67+AO67</f>
        <v>#DIV/0!</v>
      </c>
      <c r="AQ67" s="7" t="e">
        <f>(AL67+AO67)/AD67</f>
        <v>#DIV/0!</v>
      </c>
      <c r="AR67" s="235" t="e">
        <f>AP67/AD67</f>
        <v>#DIV/0!</v>
      </c>
      <c r="AS67" s="255">
        <f t="shared" si="8"/>
        <v>0</v>
      </c>
      <c r="AT67" s="17">
        <f t="shared" si="14"/>
        <v>0</v>
      </c>
      <c r="AU67" s="122"/>
      <c r="AV67" s="18" t="e">
        <f t="shared" si="15"/>
        <v>#DIV/0!</v>
      </c>
      <c r="AW67" s="37"/>
      <c r="AX67" s="105"/>
      <c r="AY67" s="14" t="e">
        <f>(AS67+AS68-AW67-AW68)/((AX67+AX68)*12)</f>
        <v>#DIV/0!</v>
      </c>
      <c r="AZ67" s="403" t="e">
        <f>IF(AY67&lt;0,"!!!","")</f>
        <v>#DIV/0!</v>
      </c>
    </row>
    <row r="68" spans="1:52" ht="13.5" thickBot="1">
      <c r="A68" s="89">
        <v>2</v>
      </c>
      <c r="B68" s="511"/>
      <c r="C68" s="88" t="s">
        <v>34</v>
      </c>
      <c r="D68" s="419"/>
      <c r="E68" s="455"/>
      <c r="F68" s="420"/>
      <c r="G68" s="420"/>
      <c r="H68" s="420"/>
      <c r="I68" s="420"/>
      <c r="J68" s="420"/>
      <c r="K68" s="420"/>
      <c r="L68" s="420"/>
      <c r="M68" s="420"/>
      <c r="N68" s="420"/>
      <c r="O68" s="420"/>
      <c r="P68" s="421">
        <f t="shared" si="9"/>
        <v>0</v>
      </c>
      <c r="Q68" s="252" t="s">
        <v>71</v>
      </c>
      <c r="R68" s="196" t="s">
        <v>71</v>
      </c>
      <c r="S68" s="230" t="s">
        <v>71</v>
      </c>
      <c r="T68" s="197" t="s">
        <v>71</v>
      </c>
      <c r="U68" s="197" t="s">
        <v>71</v>
      </c>
      <c r="V68" s="214" t="e">
        <f t="shared" si="10"/>
        <v>#DIV/0!</v>
      </c>
      <c r="W68" s="202" t="e">
        <f t="shared" si="11"/>
        <v>#DIV/0!</v>
      </c>
      <c r="X68" s="202" t="e">
        <f t="shared" si="12"/>
        <v>#DIV/0!</v>
      </c>
      <c r="Y68" s="206" t="e">
        <f t="shared" si="16"/>
        <v>#DIV/0!</v>
      </c>
      <c r="Z68" s="467"/>
      <c r="AA68" s="132"/>
      <c r="AB68" s="226"/>
      <c r="AC68" s="201" t="s">
        <v>71</v>
      </c>
      <c r="AD68" s="197" t="s">
        <v>71</v>
      </c>
      <c r="AE68" s="228" t="s">
        <v>71</v>
      </c>
      <c r="AF68" s="281"/>
      <c r="AG68" s="229" t="s">
        <v>71</v>
      </c>
      <c r="AH68" s="230" t="s">
        <v>71</v>
      </c>
      <c r="AI68" s="231" t="s">
        <v>71</v>
      </c>
      <c r="AJ68" s="232">
        <f t="shared" si="13"/>
        <v>0</v>
      </c>
      <c r="AK68" s="229" t="s">
        <v>71</v>
      </c>
      <c r="AL68" s="230" t="s">
        <v>71</v>
      </c>
      <c r="AM68" s="240" t="s">
        <v>71</v>
      </c>
      <c r="AN68" s="284"/>
      <c r="AO68" s="229" t="s">
        <v>71</v>
      </c>
      <c r="AP68" s="229" t="s">
        <v>71</v>
      </c>
      <c r="AQ68" s="230" t="s">
        <v>71</v>
      </c>
      <c r="AR68" s="236" t="s">
        <v>71</v>
      </c>
      <c r="AS68" s="256">
        <f t="shared" si="8"/>
        <v>0</v>
      </c>
      <c r="AT68" s="84">
        <f t="shared" si="14"/>
        <v>0</v>
      </c>
      <c r="AU68" s="123"/>
      <c r="AV68" s="85" t="e">
        <f t="shared" si="15"/>
        <v>#DIV/0!</v>
      </c>
      <c r="AW68" s="86"/>
      <c r="AX68" s="106"/>
      <c r="AY68" s="87"/>
      <c r="AZ68" s="403" t="e">
        <f>AZ67</f>
        <v>#DIV/0!</v>
      </c>
    </row>
    <row r="69" spans="1:52" ht="12.75">
      <c r="A69" s="41">
        <v>2</v>
      </c>
      <c r="B69" s="503"/>
      <c r="C69" s="35" t="s">
        <v>33</v>
      </c>
      <c r="D69" s="417"/>
      <c r="E69" s="454"/>
      <c r="F69" s="248"/>
      <c r="G69" s="248"/>
      <c r="H69" s="248"/>
      <c r="I69" s="248"/>
      <c r="J69" s="248"/>
      <c r="K69" s="248"/>
      <c r="L69" s="248"/>
      <c r="M69" s="248"/>
      <c r="N69" s="248"/>
      <c r="O69" s="248"/>
      <c r="P69" s="418">
        <f aca="true" t="shared" si="17" ref="P69:P100">SUM(F69:O69)</f>
        <v>0</v>
      </c>
      <c r="Q69" s="253">
        <f>P69+P70</f>
        <v>0</v>
      </c>
      <c r="R69" s="485"/>
      <c r="S69" s="491"/>
      <c r="T69" s="194"/>
      <c r="U69" s="175">
        <f>Q69-R69-S69-T69</f>
        <v>0</v>
      </c>
      <c r="V69" s="217" t="e">
        <f aca="true" t="shared" si="18" ref="V69:V100">P69/(12*D69)*1000</f>
        <v>#DIV/0!</v>
      </c>
      <c r="W69" s="205" t="e">
        <f aca="true" t="shared" si="19" ref="W69:W100">H69/(12*D69)*1000</f>
        <v>#DIV/0!</v>
      </c>
      <c r="X69" s="205" t="e">
        <f aca="true" t="shared" si="20" ref="X69:X100">I69/(12*D69)*1000</f>
        <v>#DIV/0!</v>
      </c>
      <c r="Y69" s="209" t="e">
        <f t="shared" si="16"/>
        <v>#DIV/0!</v>
      </c>
      <c r="Z69" s="470"/>
      <c r="AA69" s="133"/>
      <c r="AB69" s="224" t="e">
        <f>(R69+S69)/(12*(D69-E69+D70-E70))*1000+(Z69/1.0062)*(F69+0.85*(G69+L69+M69))/(12*D69)*1000+(Z70/1.0062)*(F70+0.85*(G70+L70+M70))/(12*D70)*1000</f>
        <v>#DIV/0!</v>
      </c>
      <c r="AC69" s="200" t="e">
        <f>AB69-AD69</f>
        <v>#DIV/0!</v>
      </c>
      <c r="AD69" s="225" t="e">
        <f>(H69+H70+I69+I70)/(12*(D69+D70))*1000</f>
        <v>#DIV/0!</v>
      </c>
      <c r="AE69" s="104" t="e">
        <f>(AA69+AA70)*AB69*0.012</f>
        <v>#DIV/0!</v>
      </c>
      <c r="AF69" s="443"/>
      <c r="AG69" s="451" t="e">
        <f>AF69+AF70-AE69</f>
        <v>#DIV/0!</v>
      </c>
      <c r="AH69" s="5" t="e">
        <f>AG69/(12*(AA69+AA70))*1000</f>
        <v>#DIV/0!</v>
      </c>
      <c r="AI69" s="6" t="e">
        <f>AH69/AD69</f>
        <v>#DIV/0!</v>
      </c>
      <c r="AJ69" s="3">
        <f aca="true" t="shared" si="21" ref="AJ69:AJ100">AA69</f>
        <v>0</v>
      </c>
      <c r="AK69" s="9" t="e">
        <f>AF69+AF70-(AJ69+AJ70)*AB69*0.012</f>
        <v>#DIV/0!</v>
      </c>
      <c r="AL69" s="5" t="e">
        <f>AK69/(12*(AJ69+AJ70))*1000</f>
        <v>#DIV/0!</v>
      </c>
      <c r="AM69" s="239" t="e">
        <f>AL69/AD69</f>
        <v>#DIV/0!</v>
      </c>
      <c r="AN69" s="243"/>
      <c r="AO69" s="242" t="e">
        <f>(AN69+AN70)/(12*(AJ69+AJ70))*1000</f>
        <v>#DIV/0!</v>
      </c>
      <c r="AP69" s="5" t="e">
        <f>AD69+AL69+AO69</f>
        <v>#DIV/0!</v>
      </c>
      <c r="AQ69" s="7" t="e">
        <f>(AL69+AO69)/AD69</f>
        <v>#DIV/0!</v>
      </c>
      <c r="AR69" s="235" t="e">
        <f>AP69/AD69</f>
        <v>#DIV/0!</v>
      </c>
      <c r="AS69" s="255">
        <f t="shared" si="8"/>
        <v>0</v>
      </c>
      <c r="AT69" s="17">
        <f aca="true" t="shared" si="22" ref="AT69:AT100">H69+I69</f>
        <v>0</v>
      </c>
      <c r="AU69" s="4"/>
      <c r="AV69" s="18" t="e">
        <f aca="true" t="shared" si="23" ref="AV69:AV100">Y69/AU69</f>
        <v>#DIV/0!</v>
      </c>
      <c r="AW69" s="37"/>
      <c r="AX69" s="105"/>
      <c r="AY69" s="14" t="e">
        <f>(AS69+AS70-AW69-AW70)/((AX69+AX70)*12)</f>
        <v>#DIV/0!</v>
      </c>
      <c r="AZ69" s="403" t="e">
        <f>IF(AY69&lt;0,"!!!","")</f>
        <v>#DIV/0!</v>
      </c>
    </row>
    <row r="70" spans="1:52" ht="13.5" thickBot="1">
      <c r="A70" s="89">
        <v>2</v>
      </c>
      <c r="B70" s="496"/>
      <c r="C70" s="88" t="s">
        <v>34</v>
      </c>
      <c r="D70" s="419"/>
      <c r="E70" s="455"/>
      <c r="F70" s="420"/>
      <c r="G70" s="420"/>
      <c r="H70" s="420"/>
      <c r="I70" s="420"/>
      <c r="J70" s="420"/>
      <c r="K70" s="420"/>
      <c r="L70" s="420"/>
      <c r="M70" s="420"/>
      <c r="N70" s="420"/>
      <c r="O70" s="420"/>
      <c r="P70" s="421">
        <f t="shared" si="17"/>
        <v>0</v>
      </c>
      <c r="Q70" s="252" t="s">
        <v>71</v>
      </c>
      <c r="R70" s="196" t="s">
        <v>71</v>
      </c>
      <c r="S70" s="230" t="s">
        <v>71</v>
      </c>
      <c r="T70" s="197" t="s">
        <v>71</v>
      </c>
      <c r="U70" s="197" t="s">
        <v>71</v>
      </c>
      <c r="V70" s="214" t="e">
        <f t="shared" si="18"/>
        <v>#DIV/0!</v>
      </c>
      <c r="W70" s="202" t="e">
        <f t="shared" si="19"/>
        <v>#DIV/0!</v>
      </c>
      <c r="X70" s="202" t="e">
        <f t="shared" si="20"/>
        <v>#DIV/0!</v>
      </c>
      <c r="Y70" s="206" t="e">
        <f t="shared" si="16"/>
        <v>#DIV/0!</v>
      </c>
      <c r="Z70" s="467"/>
      <c r="AA70" s="132"/>
      <c r="AB70" s="226"/>
      <c r="AC70" s="201" t="s">
        <v>71</v>
      </c>
      <c r="AD70" s="197" t="s">
        <v>71</v>
      </c>
      <c r="AE70" s="228" t="s">
        <v>71</v>
      </c>
      <c r="AF70" s="281"/>
      <c r="AG70" s="229" t="s">
        <v>71</v>
      </c>
      <c r="AH70" s="230" t="s">
        <v>71</v>
      </c>
      <c r="AI70" s="231" t="s">
        <v>71</v>
      </c>
      <c r="AJ70" s="232">
        <f t="shared" si="21"/>
        <v>0</v>
      </c>
      <c r="AK70" s="229" t="s">
        <v>71</v>
      </c>
      <c r="AL70" s="230" t="s">
        <v>71</v>
      </c>
      <c r="AM70" s="240" t="s">
        <v>71</v>
      </c>
      <c r="AN70" s="284"/>
      <c r="AO70" s="229" t="s">
        <v>71</v>
      </c>
      <c r="AP70" s="229" t="s">
        <v>71</v>
      </c>
      <c r="AQ70" s="230" t="s">
        <v>71</v>
      </c>
      <c r="AR70" s="236" t="s">
        <v>71</v>
      </c>
      <c r="AS70" s="256">
        <f aca="true" t="shared" si="24" ref="AS70:AS131">AF70+AN70</f>
        <v>0</v>
      </c>
      <c r="AT70" s="84">
        <f t="shared" si="22"/>
        <v>0</v>
      </c>
      <c r="AU70" s="83"/>
      <c r="AV70" s="85" t="e">
        <f t="shared" si="23"/>
        <v>#DIV/0!</v>
      </c>
      <c r="AW70" s="86"/>
      <c r="AX70" s="106"/>
      <c r="AY70" s="87"/>
      <c r="AZ70" s="403" t="e">
        <f>AZ69</f>
        <v>#DIV/0!</v>
      </c>
    </row>
    <row r="71" spans="1:52" ht="12.75">
      <c r="A71" s="41">
        <v>2</v>
      </c>
      <c r="B71" s="510"/>
      <c r="C71" s="35" t="s">
        <v>33</v>
      </c>
      <c r="D71" s="417"/>
      <c r="E71" s="454"/>
      <c r="F71" s="248"/>
      <c r="G71" s="248"/>
      <c r="H71" s="248"/>
      <c r="I71" s="248"/>
      <c r="J71" s="248"/>
      <c r="K71" s="248"/>
      <c r="L71" s="248"/>
      <c r="M71" s="248"/>
      <c r="N71" s="248"/>
      <c r="O71" s="248"/>
      <c r="P71" s="418">
        <f t="shared" si="17"/>
        <v>0</v>
      </c>
      <c r="Q71" s="253">
        <f>P71+P72</f>
        <v>0</v>
      </c>
      <c r="R71" s="485"/>
      <c r="S71" s="491"/>
      <c r="T71" s="194"/>
      <c r="U71" s="175">
        <f>Q71-R71-S71-T71</f>
        <v>0</v>
      </c>
      <c r="V71" s="217" t="e">
        <f t="shared" si="18"/>
        <v>#DIV/0!</v>
      </c>
      <c r="W71" s="205" t="e">
        <f t="shared" si="19"/>
        <v>#DIV/0!</v>
      </c>
      <c r="X71" s="205" t="e">
        <f t="shared" si="20"/>
        <v>#DIV/0!</v>
      </c>
      <c r="Y71" s="209" t="e">
        <f t="shared" si="16"/>
        <v>#DIV/0!</v>
      </c>
      <c r="Z71" s="470"/>
      <c r="AA71" s="133"/>
      <c r="AB71" s="224" t="e">
        <f>(R71+S71)/(12*(D71-E71+D72-E72))*1000+(Z71/1.0062)*(F71+0.85*(G71+L71+M71))/(12*D71)*1000+(Z72/1.0062)*(F72+0.85*(G72+L72+M72))/(12*D72)*1000</f>
        <v>#DIV/0!</v>
      </c>
      <c r="AC71" s="200" t="e">
        <f>AB71-AD71</f>
        <v>#DIV/0!</v>
      </c>
      <c r="AD71" s="225" t="e">
        <f>(H71+H72+I71+I72)/(12*(D71+D72))*1000</f>
        <v>#DIV/0!</v>
      </c>
      <c r="AE71" s="104" t="e">
        <f>(AA71+AA72)*AB71*0.012</f>
        <v>#DIV/0!</v>
      </c>
      <c r="AF71" s="443"/>
      <c r="AG71" s="451" t="e">
        <f>AF71+AF72-AE71</f>
        <v>#DIV/0!</v>
      </c>
      <c r="AH71" s="5" t="e">
        <f>AG71/(12*(AA71+AA72))*1000</f>
        <v>#DIV/0!</v>
      </c>
      <c r="AI71" s="6" t="e">
        <f>AH71/AD71</f>
        <v>#DIV/0!</v>
      </c>
      <c r="AJ71" s="3">
        <f t="shared" si="21"/>
        <v>0</v>
      </c>
      <c r="AK71" s="9" t="e">
        <f>AF71+AF72-(AJ71+AJ72)*AB71*0.012</f>
        <v>#DIV/0!</v>
      </c>
      <c r="AL71" s="5" t="e">
        <f>AK71/(12*(AJ71+AJ72))*1000</f>
        <v>#DIV/0!</v>
      </c>
      <c r="AM71" s="239" t="e">
        <f>AL71/AD71</f>
        <v>#DIV/0!</v>
      </c>
      <c r="AN71" s="243"/>
      <c r="AO71" s="242" t="e">
        <f>(AN71+AN72)/(12*(AJ71+AJ72))*1000</f>
        <v>#DIV/0!</v>
      </c>
      <c r="AP71" s="5" t="e">
        <f>AD71+AL71+AO71</f>
        <v>#DIV/0!</v>
      </c>
      <c r="AQ71" s="7" t="e">
        <f>(AL71+AO71)/AD71</f>
        <v>#DIV/0!</v>
      </c>
      <c r="AR71" s="235" t="e">
        <f>AP71/AD71</f>
        <v>#DIV/0!</v>
      </c>
      <c r="AS71" s="255">
        <f t="shared" si="24"/>
        <v>0</v>
      </c>
      <c r="AT71" s="17">
        <f t="shared" si="22"/>
        <v>0</v>
      </c>
      <c r="AU71" s="4"/>
      <c r="AV71" s="18" t="e">
        <f t="shared" si="23"/>
        <v>#DIV/0!</v>
      </c>
      <c r="AW71" s="37"/>
      <c r="AX71" s="105"/>
      <c r="AY71" s="14" t="e">
        <f>(AS71+AS72-AW71-AW72)/((AX71+AX72)*12)</f>
        <v>#DIV/0!</v>
      </c>
      <c r="AZ71" s="403" t="e">
        <f>IF(AY71&lt;0,"!!!","")</f>
        <v>#DIV/0!</v>
      </c>
    </row>
    <row r="72" spans="1:52" ht="13.5" thickBot="1">
      <c r="A72" s="89">
        <v>2</v>
      </c>
      <c r="B72" s="511"/>
      <c r="C72" s="88" t="s">
        <v>34</v>
      </c>
      <c r="D72" s="419"/>
      <c r="E72" s="455"/>
      <c r="F72" s="420"/>
      <c r="G72" s="420"/>
      <c r="H72" s="420"/>
      <c r="I72" s="420"/>
      <c r="J72" s="420"/>
      <c r="K72" s="420"/>
      <c r="L72" s="420"/>
      <c r="M72" s="420"/>
      <c r="N72" s="420"/>
      <c r="O72" s="420"/>
      <c r="P72" s="421">
        <f t="shared" si="17"/>
        <v>0</v>
      </c>
      <c r="Q72" s="252" t="s">
        <v>71</v>
      </c>
      <c r="R72" s="196" t="s">
        <v>71</v>
      </c>
      <c r="S72" s="230" t="s">
        <v>71</v>
      </c>
      <c r="T72" s="197" t="s">
        <v>71</v>
      </c>
      <c r="U72" s="197" t="s">
        <v>71</v>
      </c>
      <c r="V72" s="214" t="e">
        <f t="shared" si="18"/>
        <v>#DIV/0!</v>
      </c>
      <c r="W72" s="202" t="e">
        <f t="shared" si="19"/>
        <v>#DIV/0!</v>
      </c>
      <c r="X72" s="202" t="e">
        <f t="shared" si="20"/>
        <v>#DIV/0!</v>
      </c>
      <c r="Y72" s="206" t="e">
        <f t="shared" si="16"/>
        <v>#DIV/0!</v>
      </c>
      <c r="Z72" s="467"/>
      <c r="AA72" s="132"/>
      <c r="AB72" s="226"/>
      <c r="AC72" s="201" t="s">
        <v>71</v>
      </c>
      <c r="AD72" s="197" t="s">
        <v>71</v>
      </c>
      <c r="AE72" s="228" t="s">
        <v>71</v>
      </c>
      <c r="AF72" s="281"/>
      <c r="AG72" s="229" t="s">
        <v>71</v>
      </c>
      <c r="AH72" s="230" t="s">
        <v>71</v>
      </c>
      <c r="AI72" s="231" t="s">
        <v>71</v>
      </c>
      <c r="AJ72" s="232">
        <f t="shared" si="21"/>
        <v>0</v>
      </c>
      <c r="AK72" s="229" t="s">
        <v>71</v>
      </c>
      <c r="AL72" s="230" t="s">
        <v>71</v>
      </c>
      <c r="AM72" s="240" t="s">
        <v>71</v>
      </c>
      <c r="AN72" s="284"/>
      <c r="AO72" s="229" t="s">
        <v>71</v>
      </c>
      <c r="AP72" s="229" t="s">
        <v>71</v>
      </c>
      <c r="AQ72" s="230" t="s">
        <v>71</v>
      </c>
      <c r="AR72" s="236" t="s">
        <v>71</v>
      </c>
      <c r="AS72" s="256">
        <f>AF72+AN72</f>
        <v>0</v>
      </c>
      <c r="AT72" s="84">
        <f t="shared" si="22"/>
        <v>0</v>
      </c>
      <c r="AU72" s="83"/>
      <c r="AV72" s="85" t="e">
        <f t="shared" si="23"/>
        <v>#DIV/0!</v>
      </c>
      <c r="AW72" s="86"/>
      <c r="AX72" s="106"/>
      <c r="AY72" s="87"/>
      <c r="AZ72" s="403" t="e">
        <f>AZ71</f>
        <v>#DIV/0!</v>
      </c>
    </row>
    <row r="73" spans="1:52" ht="12.75">
      <c r="A73" s="41">
        <v>2</v>
      </c>
      <c r="B73" s="510"/>
      <c r="C73" s="35" t="s">
        <v>33</v>
      </c>
      <c r="D73" s="417"/>
      <c r="E73" s="454"/>
      <c r="F73" s="248"/>
      <c r="G73" s="248"/>
      <c r="H73" s="248"/>
      <c r="I73" s="248"/>
      <c r="J73" s="248"/>
      <c r="K73" s="248"/>
      <c r="L73" s="248"/>
      <c r="M73" s="248"/>
      <c r="N73" s="248"/>
      <c r="O73" s="248"/>
      <c r="P73" s="418">
        <f t="shared" si="17"/>
        <v>0</v>
      </c>
      <c r="Q73" s="253">
        <f>P73+P74</f>
        <v>0</v>
      </c>
      <c r="R73" s="485"/>
      <c r="S73" s="491"/>
      <c r="T73" s="194"/>
      <c r="U73" s="175">
        <f>Q73-R73-S73-T73</f>
        <v>0</v>
      </c>
      <c r="V73" s="217" t="e">
        <f t="shared" si="18"/>
        <v>#DIV/0!</v>
      </c>
      <c r="W73" s="205" t="e">
        <f t="shared" si="19"/>
        <v>#DIV/0!</v>
      </c>
      <c r="X73" s="205" t="e">
        <f t="shared" si="20"/>
        <v>#DIV/0!</v>
      </c>
      <c r="Y73" s="209" t="e">
        <f t="shared" si="16"/>
        <v>#DIV/0!</v>
      </c>
      <c r="Z73" s="470"/>
      <c r="AA73" s="133"/>
      <c r="AB73" s="224" t="e">
        <f>(R73+S73)/(12*(D73-E73+D74-E74))*1000+(Z73/1.0062)*(F73+0.85*(G73+L73+M73))/(12*D73)*1000+(Z74/1.0062)*(F74+0.85*(G74+L74+M74))/(12*D74)*1000</f>
        <v>#DIV/0!</v>
      </c>
      <c r="AC73" s="200" t="e">
        <f>AB73-AD73</f>
        <v>#DIV/0!</v>
      </c>
      <c r="AD73" s="225" t="e">
        <f>(H73+H74+I73+I74)/(12*(D73+D74))*1000</f>
        <v>#DIV/0!</v>
      </c>
      <c r="AE73" s="104" t="e">
        <f>(AA73+AA74)*AB73*0.012</f>
        <v>#DIV/0!</v>
      </c>
      <c r="AF73" s="443"/>
      <c r="AG73" s="451" t="e">
        <f>AF73+AF74-AE73</f>
        <v>#DIV/0!</v>
      </c>
      <c r="AH73" s="5" t="e">
        <f>AG73/(12*(AA73+AA74))*1000</f>
        <v>#DIV/0!</v>
      </c>
      <c r="AI73" s="6" t="e">
        <f>AH73/AD73</f>
        <v>#DIV/0!</v>
      </c>
      <c r="AJ73" s="3">
        <f t="shared" si="21"/>
        <v>0</v>
      </c>
      <c r="AK73" s="9" t="e">
        <f>AF73+AF74-(AJ73+AJ74)*AB73*0.012</f>
        <v>#DIV/0!</v>
      </c>
      <c r="AL73" s="5" t="e">
        <f>AK73/(12*(AJ73+AJ74))*1000</f>
        <v>#DIV/0!</v>
      </c>
      <c r="AM73" s="239" t="e">
        <f>AL73/AD73</f>
        <v>#DIV/0!</v>
      </c>
      <c r="AN73" s="243"/>
      <c r="AO73" s="242" t="e">
        <f>(AN73+AN74)/(12*(AJ73+AJ74))*1000</f>
        <v>#DIV/0!</v>
      </c>
      <c r="AP73" s="5" t="e">
        <f>AD73+AL73+AO73</f>
        <v>#DIV/0!</v>
      </c>
      <c r="AQ73" s="7" t="e">
        <f>(AL73+AO73)/AD73</f>
        <v>#DIV/0!</v>
      </c>
      <c r="AR73" s="235" t="e">
        <f>AP73/AD73</f>
        <v>#DIV/0!</v>
      </c>
      <c r="AS73" s="255">
        <f t="shared" si="24"/>
        <v>0</v>
      </c>
      <c r="AT73" s="17">
        <f t="shared" si="22"/>
        <v>0</v>
      </c>
      <c r="AU73" s="4"/>
      <c r="AV73" s="18" t="e">
        <f t="shared" si="23"/>
        <v>#DIV/0!</v>
      </c>
      <c r="AW73" s="37"/>
      <c r="AX73" s="105"/>
      <c r="AY73" s="14" t="e">
        <f>(AS73+AS74-AW73-AW74)/((AX73+AX74)*12)</f>
        <v>#DIV/0!</v>
      </c>
      <c r="AZ73" s="403" t="e">
        <f>IF(AY73&lt;0,"!!!","")</f>
        <v>#DIV/0!</v>
      </c>
    </row>
    <row r="74" spans="1:52" ht="13.5" thickBot="1">
      <c r="A74" s="89">
        <v>2</v>
      </c>
      <c r="B74" s="511"/>
      <c r="C74" s="88" t="s">
        <v>34</v>
      </c>
      <c r="D74" s="419"/>
      <c r="E74" s="455"/>
      <c r="F74" s="420"/>
      <c r="G74" s="420"/>
      <c r="H74" s="420"/>
      <c r="I74" s="420"/>
      <c r="J74" s="420"/>
      <c r="K74" s="420"/>
      <c r="L74" s="420"/>
      <c r="M74" s="420"/>
      <c r="N74" s="420"/>
      <c r="O74" s="420"/>
      <c r="P74" s="421">
        <f t="shared" si="17"/>
        <v>0</v>
      </c>
      <c r="Q74" s="252" t="s">
        <v>71</v>
      </c>
      <c r="R74" s="196" t="s">
        <v>71</v>
      </c>
      <c r="S74" s="230" t="s">
        <v>71</v>
      </c>
      <c r="T74" s="197" t="s">
        <v>71</v>
      </c>
      <c r="U74" s="197" t="s">
        <v>71</v>
      </c>
      <c r="V74" s="214" t="e">
        <f t="shared" si="18"/>
        <v>#DIV/0!</v>
      </c>
      <c r="W74" s="202" t="e">
        <f t="shared" si="19"/>
        <v>#DIV/0!</v>
      </c>
      <c r="X74" s="202" t="e">
        <f t="shared" si="20"/>
        <v>#DIV/0!</v>
      </c>
      <c r="Y74" s="206" t="e">
        <f t="shared" si="16"/>
        <v>#DIV/0!</v>
      </c>
      <c r="Z74" s="467"/>
      <c r="AA74" s="132"/>
      <c r="AB74" s="226"/>
      <c r="AC74" s="201" t="s">
        <v>71</v>
      </c>
      <c r="AD74" s="197" t="s">
        <v>71</v>
      </c>
      <c r="AE74" s="228" t="s">
        <v>71</v>
      </c>
      <c r="AF74" s="446"/>
      <c r="AG74" s="229" t="s">
        <v>71</v>
      </c>
      <c r="AH74" s="230" t="s">
        <v>71</v>
      </c>
      <c r="AI74" s="231" t="s">
        <v>71</v>
      </c>
      <c r="AJ74" s="232">
        <f t="shared" si="21"/>
        <v>0</v>
      </c>
      <c r="AK74" s="229" t="s">
        <v>71</v>
      </c>
      <c r="AL74" s="230" t="s">
        <v>71</v>
      </c>
      <c r="AM74" s="240" t="s">
        <v>71</v>
      </c>
      <c r="AN74" s="284"/>
      <c r="AO74" s="229" t="s">
        <v>71</v>
      </c>
      <c r="AP74" s="229" t="s">
        <v>71</v>
      </c>
      <c r="AQ74" s="230" t="s">
        <v>71</v>
      </c>
      <c r="AR74" s="236" t="s">
        <v>71</v>
      </c>
      <c r="AS74" s="256">
        <f>AF74+AN74</f>
        <v>0</v>
      </c>
      <c r="AT74" s="84">
        <f t="shared" si="22"/>
        <v>0</v>
      </c>
      <c r="AU74" s="83"/>
      <c r="AV74" s="85" t="e">
        <f t="shared" si="23"/>
        <v>#DIV/0!</v>
      </c>
      <c r="AW74" s="86"/>
      <c r="AX74" s="106"/>
      <c r="AY74" s="87"/>
      <c r="AZ74" s="403" t="e">
        <f>AZ73</f>
        <v>#DIV/0!</v>
      </c>
    </row>
    <row r="75" spans="1:52" ht="12.75">
      <c r="A75" s="41">
        <v>2</v>
      </c>
      <c r="B75" s="510"/>
      <c r="C75" s="35" t="s">
        <v>33</v>
      </c>
      <c r="D75" s="417"/>
      <c r="E75" s="454"/>
      <c r="F75" s="248"/>
      <c r="G75" s="248"/>
      <c r="H75" s="248"/>
      <c r="I75" s="248"/>
      <c r="J75" s="248"/>
      <c r="K75" s="248"/>
      <c r="L75" s="248"/>
      <c r="M75" s="248"/>
      <c r="N75" s="248"/>
      <c r="O75" s="248"/>
      <c r="P75" s="418">
        <f t="shared" si="17"/>
        <v>0</v>
      </c>
      <c r="Q75" s="253">
        <f>P75+P76</f>
        <v>0</v>
      </c>
      <c r="R75" s="485"/>
      <c r="S75" s="491"/>
      <c r="T75" s="194"/>
      <c r="U75" s="175">
        <f>Q75-R75-S75-T75</f>
        <v>0</v>
      </c>
      <c r="V75" s="217" t="e">
        <f t="shared" si="18"/>
        <v>#DIV/0!</v>
      </c>
      <c r="W75" s="205" t="e">
        <f t="shared" si="19"/>
        <v>#DIV/0!</v>
      </c>
      <c r="X75" s="205" t="e">
        <f t="shared" si="20"/>
        <v>#DIV/0!</v>
      </c>
      <c r="Y75" s="209" t="e">
        <f t="shared" si="16"/>
        <v>#DIV/0!</v>
      </c>
      <c r="Z75" s="470"/>
      <c r="AA75" s="133"/>
      <c r="AB75" s="224" t="e">
        <f>(R75+S75)/(12*(D75-E75+D76-E76))*1000+(Z75/1.0062)*(F75+0.85*(G75+L75+M75))/(12*D75)*1000+(Z76/1.0062)*(F76+0.85*(G76+L76+M76))/(12*D76)*1000</f>
        <v>#DIV/0!</v>
      </c>
      <c r="AC75" s="200" t="e">
        <f>AB75-AD75</f>
        <v>#DIV/0!</v>
      </c>
      <c r="AD75" s="225" t="e">
        <f>(H75+H76+I75+I76)/(12*(D75+D76))*1000</f>
        <v>#DIV/0!</v>
      </c>
      <c r="AE75" s="104" t="e">
        <f>(AA75+AA76)*AB75*0.012</f>
        <v>#DIV/0!</v>
      </c>
      <c r="AF75" s="443"/>
      <c r="AG75" s="451" t="e">
        <f>AF75+AF76-AE75</f>
        <v>#DIV/0!</v>
      </c>
      <c r="AH75" s="5" t="e">
        <f>AG75/(12*(AA75+AA76))*1000</f>
        <v>#DIV/0!</v>
      </c>
      <c r="AI75" s="6" t="e">
        <f>AH75/AD75</f>
        <v>#DIV/0!</v>
      </c>
      <c r="AJ75" s="3">
        <f t="shared" si="21"/>
        <v>0</v>
      </c>
      <c r="AK75" s="9" t="e">
        <f>AF75+AF76-(AJ75+AJ76)*AB75*0.012</f>
        <v>#DIV/0!</v>
      </c>
      <c r="AL75" s="5" t="e">
        <f>AK75/(12*(AJ75+AJ76))*1000</f>
        <v>#DIV/0!</v>
      </c>
      <c r="AM75" s="239" t="e">
        <f>AL75/AD75</f>
        <v>#DIV/0!</v>
      </c>
      <c r="AN75" s="243"/>
      <c r="AO75" s="242" t="e">
        <f>(AN75+AN76)/(12*(AJ75+AJ76))*1000</f>
        <v>#DIV/0!</v>
      </c>
      <c r="AP75" s="5" t="e">
        <f>AD75+AL75+AO75</f>
        <v>#DIV/0!</v>
      </c>
      <c r="AQ75" s="7" t="e">
        <f>(AL75+AO75)/AD75</f>
        <v>#DIV/0!</v>
      </c>
      <c r="AR75" s="235" t="e">
        <f>AP75/AD75</f>
        <v>#DIV/0!</v>
      </c>
      <c r="AS75" s="255">
        <f t="shared" si="24"/>
        <v>0</v>
      </c>
      <c r="AT75" s="17">
        <f t="shared" si="22"/>
        <v>0</v>
      </c>
      <c r="AU75" s="4"/>
      <c r="AV75" s="18" t="e">
        <f t="shared" si="23"/>
        <v>#DIV/0!</v>
      </c>
      <c r="AW75" s="37"/>
      <c r="AX75" s="105"/>
      <c r="AY75" s="14" t="e">
        <f>(AS75+AS76-AW75-AW76)/((AX75+AX76)*12)</f>
        <v>#DIV/0!</v>
      </c>
      <c r="AZ75" s="403" t="e">
        <f>IF(AY75&lt;0,"!!!","")</f>
        <v>#DIV/0!</v>
      </c>
    </row>
    <row r="76" spans="1:52" ht="13.5" thickBot="1">
      <c r="A76" s="89">
        <v>2</v>
      </c>
      <c r="B76" s="511"/>
      <c r="C76" s="88" t="s">
        <v>34</v>
      </c>
      <c r="D76" s="419"/>
      <c r="E76" s="455"/>
      <c r="F76" s="420"/>
      <c r="G76" s="420"/>
      <c r="H76" s="420"/>
      <c r="I76" s="420"/>
      <c r="J76" s="420"/>
      <c r="K76" s="420"/>
      <c r="L76" s="420"/>
      <c r="M76" s="420"/>
      <c r="N76" s="420"/>
      <c r="O76" s="420"/>
      <c r="P76" s="421">
        <f t="shared" si="17"/>
        <v>0</v>
      </c>
      <c r="Q76" s="252" t="s">
        <v>71</v>
      </c>
      <c r="R76" s="196" t="s">
        <v>71</v>
      </c>
      <c r="S76" s="230" t="s">
        <v>71</v>
      </c>
      <c r="T76" s="197" t="s">
        <v>71</v>
      </c>
      <c r="U76" s="197" t="s">
        <v>71</v>
      </c>
      <c r="V76" s="214" t="e">
        <f t="shared" si="18"/>
        <v>#DIV/0!</v>
      </c>
      <c r="W76" s="202" t="e">
        <f t="shared" si="19"/>
        <v>#DIV/0!</v>
      </c>
      <c r="X76" s="202" t="e">
        <f t="shared" si="20"/>
        <v>#DIV/0!</v>
      </c>
      <c r="Y76" s="206" t="e">
        <f t="shared" si="16"/>
        <v>#DIV/0!</v>
      </c>
      <c r="Z76" s="467"/>
      <c r="AA76" s="132"/>
      <c r="AB76" s="226"/>
      <c r="AC76" s="201" t="s">
        <v>71</v>
      </c>
      <c r="AD76" s="197" t="s">
        <v>71</v>
      </c>
      <c r="AE76" s="228" t="s">
        <v>71</v>
      </c>
      <c r="AF76" s="281"/>
      <c r="AG76" s="229" t="s">
        <v>71</v>
      </c>
      <c r="AH76" s="230" t="s">
        <v>71</v>
      </c>
      <c r="AI76" s="231" t="s">
        <v>71</v>
      </c>
      <c r="AJ76" s="232">
        <f t="shared" si="21"/>
        <v>0</v>
      </c>
      <c r="AK76" s="229" t="s">
        <v>71</v>
      </c>
      <c r="AL76" s="230" t="s">
        <v>71</v>
      </c>
      <c r="AM76" s="240" t="s">
        <v>71</v>
      </c>
      <c r="AN76" s="284"/>
      <c r="AO76" s="229" t="s">
        <v>71</v>
      </c>
      <c r="AP76" s="229" t="s">
        <v>71</v>
      </c>
      <c r="AQ76" s="230" t="s">
        <v>71</v>
      </c>
      <c r="AR76" s="236" t="s">
        <v>71</v>
      </c>
      <c r="AS76" s="256">
        <f t="shared" si="24"/>
        <v>0</v>
      </c>
      <c r="AT76" s="84">
        <f t="shared" si="22"/>
        <v>0</v>
      </c>
      <c r="AU76" s="83"/>
      <c r="AV76" s="85" t="e">
        <f t="shared" si="23"/>
        <v>#DIV/0!</v>
      </c>
      <c r="AW76" s="86"/>
      <c r="AX76" s="106"/>
      <c r="AY76" s="87"/>
      <c r="AZ76" s="403" t="e">
        <f>AZ75</f>
        <v>#DIV/0!</v>
      </c>
    </row>
    <row r="77" spans="1:52" s="213" customFormat="1" ht="12.75">
      <c r="A77" s="292">
        <v>2</v>
      </c>
      <c r="B77" s="512"/>
      <c r="C77" s="293" t="s">
        <v>33</v>
      </c>
      <c r="D77" s="320"/>
      <c r="E77" s="458"/>
      <c r="F77" s="296"/>
      <c r="G77" s="296"/>
      <c r="H77" s="296"/>
      <c r="I77" s="296"/>
      <c r="J77" s="296"/>
      <c r="K77" s="296"/>
      <c r="L77" s="296"/>
      <c r="M77" s="296"/>
      <c r="N77" s="296"/>
      <c r="O77" s="296"/>
      <c r="P77" s="294">
        <f t="shared" si="17"/>
        <v>0</v>
      </c>
      <c r="Q77" s="295">
        <f>P77+P78</f>
        <v>0</v>
      </c>
      <c r="R77" s="486"/>
      <c r="S77" s="494"/>
      <c r="T77" s="302"/>
      <c r="U77" s="297">
        <f>Q77-R77-S77-T77</f>
        <v>0</v>
      </c>
      <c r="V77" s="217" t="e">
        <f t="shared" si="18"/>
        <v>#DIV/0!</v>
      </c>
      <c r="W77" s="205" t="e">
        <f t="shared" si="19"/>
        <v>#DIV/0!</v>
      </c>
      <c r="X77" s="205" t="e">
        <f t="shared" si="20"/>
        <v>#DIV/0!</v>
      </c>
      <c r="Y77" s="209" t="e">
        <f>W77+X77</f>
        <v>#DIV/0!</v>
      </c>
      <c r="Z77" s="470"/>
      <c r="AA77" s="298"/>
      <c r="AB77" s="299" t="e">
        <f>(R77+S77)/(12*(D77-E77+D78-E78))*1000+(Z77/1.0062)*(F77+0.85*(G77+L77+M77))/(12*D77)*1000+(Z78/1.0062)*(F78+0.85*(G78+L78+M78))/(12*D78)*1000</f>
        <v>#DIV/0!</v>
      </c>
      <c r="AC77" s="300" t="e">
        <f>AB77-AD77</f>
        <v>#DIV/0!</v>
      </c>
      <c r="AD77" s="301" t="e">
        <f>(H77+H78+I77+I78)/(12*(D77+D78))*1000</f>
        <v>#DIV/0!</v>
      </c>
      <c r="AE77" s="303" t="e">
        <f>(AA77+AA78)*AB77*0.012</f>
        <v>#DIV/0!</v>
      </c>
      <c r="AF77" s="447"/>
      <c r="AG77" s="451" t="e">
        <f>AF77+AF78-AE77</f>
        <v>#DIV/0!</v>
      </c>
      <c r="AH77" s="304" t="e">
        <f>AG77/(12*(AA77+AA78))*1000</f>
        <v>#DIV/0!</v>
      </c>
      <c r="AI77" s="305" t="e">
        <f>AH77/AD77</f>
        <v>#DIV/0!</v>
      </c>
      <c r="AJ77" s="306">
        <f t="shared" si="21"/>
        <v>0</v>
      </c>
      <c r="AK77" s="307" t="e">
        <f>AF77+AF78-(AJ77+AJ78)*AB77*0.012</f>
        <v>#DIV/0!</v>
      </c>
      <c r="AL77" s="304" t="e">
        <f>AK77/(12*(AJ77+AJ78))*1000</f>
        <v>#DIV/0!</v>
      </c>
      <c r="AM77" s="308" t="e">
        <f>AL77/AD77</f>
        <v>#DIV/0!</v>
      </c>
      <c r="AN77" s="309"/>
      <c r="AO77" s="310" t="e">
        <f>(AN77+AN78)/(12*(AJ77+AJ78))*1000</f>
        <v>#DIV/0!</v>
      </c>
      <c r="AP77" s="304" t="e">
        <f>AD77+AL77+AO77</f>
        <v>#DIV/0!</v>
      </c>
      <c r="AQ77" s="311" t="e">
        <f>(AL77+AO77)/AD77</f>
        <v>#DIV/0!</v>
      </c>
      <c r="AR77" s="312" t="e">
        <f>AP77/AD77</f>
        <v>#DIV/0!</v>
      </c>
      <c r="AS77" s="313">
        <f t="shared" si="24"/>
        <v>0</v>
      </c>
      <c r="AT77" s="314">
        <f t="shared" si="22"/>
        <v>0</v>
      </c>
      <c r="AU77" s="315"/>
      <c r="AV77" s="316" t="e">
        <f t="shared" si="23"/>
        <v>#DIV/0!</v>
      </c>
      <c r="AW77" s="317"/>
      <c r="AX77" s="318"/>
      <c r="AY77" s="319" t="e">
        <f>(AS77+AS78-AW77-AW78)/((AX77+AX78)*12)</f>
        <v>#DIV/0!</v>
      </c>
      <c r="AZ77" s="403" t="e">
        <f>IF(AY77&lt;0,"!!!","")</f>
        <v>#DIV/0!</v>
      </c>
    </row>
    <row r="78" spans="1:52" s="213" customFormat="1" ht="13.5" thickBot="1">
      <c r="A78" s="360">
        <v>2</v>
      </c>
      <c r="B78" s="513"/>
      <c r="C78" s="361" t="s">
        <v>34</v>
      </c>
      <c r="D78" s="362"/>
      <c r="E78" s="459"/>
      <c r="F78" s="363"/>
      <c r="G78" s="363"/>
      <c r="H78" s="363"/>
      <c r="I78" s="364"/>
      <c r="J78" s="363"/>
      <c r="K78" s="363"/>
      <c r="L78" s="363"/>
      <c r="M78" s="363"/>
      <c r="N78" s="363"/>
      <c r="O78" s="363"/>
      <c r="P78" s="365">
        <f t="shared" si="17"/>
        <v>0</v>
      </c>
      <c r="Q78" s="366" t="s">
        <v>71</v>
      </c>
      <c r="R78" s="367" t="s">
        <v>71</v>
      </c>
      <c r="S78" s="375" t="s">
        <v>71</v>
      </c>
      <c r="T78" s="368" t="s">
        <v>71</v>
      </c>
      <c r="U78" s="368" t="s">
        <v>71</v>
      </c>
      <c r="V78" s="262" t="e">
        <f t="shared" si="18"/>
        <v>#DIV/0!</v>
      </c>
      <c r="W78" s="263" t="e">
        <f t="shared" si="19"/>
        <v>#DIV/0!</v>
      </c>
      <c r="X78" s="263" t="e">
        <f t="shared" si="20"/>
        <v>#DIV/0!</v>
      </c>
      <c r="Y78" s="264" t="e">
        <f>W78+X78</f>
        <v>#DIV/0!</v>
      </c>
      <c r="Z78" s="471"/>
      <c r="AA78" s="369"/>
      <c r="AB78" s="370"/>
      <c r="AC78" s="371" t="s">
        <v>71</v>
      </c>
      <c r="AD78" s="368" t="s">
        <v>71</v>
      </c>
      <c r="AE78" s="372" t="s">
        <v>71</v>
      </c>
      <c r="AF78" s="373"/>
      <c r="AG78" s="374" t="s">
        <v>71</v>
      </c>
      <c r="AH78" s="375" t="s">
        <v>71</v>
      </c>
      <c r="AI78" s="376" t="s">
        <v>71</v>
      </c>
      <c r="AJ78" s="377">
        <f t="shared" si="21"/>
        <v>0</v>
      </c>
      <c r="AK78" s="374" t="s">
        <v>71</v>
      </c>
      <c r="AL78" s="375" t="s">
        <v>71</v>
      </c>
      <c r="AM78" s="378" t="s">
        <v>71</v>
      </c>
      <c r="AN78" s="379"/>
      <c r="AO78" s="374" t="s">
        <v>71</v>
      </c>
      <c r="AP78" s="374" t="s">
        <v>71</v>
      </c>
      <c r="AQ78" s="375" t="s">
        <v>71</v>
      </c>
      <c r="AR78" s="380" t="s">
        <v>71</v>
      </c>
      <c r="AS78" s="381">
        <f t="shared" si="24"/>
        <v>0</v>
      </c>
      <c r="AT78" s="382">
        <f t="shared" si="22"/>
        <v>0</v>
      </c>
      <c r="AU78" s="383"/>
      <c r="AV78" s="384" t="e">
        <f t="shared" si="23"/>
        <v>#DIV/0!</v>
      </c>
      <c r="AW78" s="385"/>
      <c r="AX78" s="386"/>
      <c r="AY78" s="387"/>
      <c r="AZ78" s="406" t="e">
        <f>AZ77</f>
        <v>#DIV/0!</v>
      </c>
    </row>
    <row r="79" spans="1:52" ht="12.75">
      <c r="A79" s="339">
        <v>3</v>
      </c>
      <c r="B79" s="509"/>
      <c r="C79" s="98" t="s">
        <v>33</v>
      </c>
      <c r="D79" s="424"/>
      <c r="E79" s="457"/>
      <c r="F79" s="427"/>
      <c r="G79" s="427"/>
      <c r="H79" s="427"/>
      <c r="I79" s="427"/>
      <c r="J79" s="427"/>
      <c r="K79" s="427"/>
      <c r="L79" s="427"/>
      <c r="M79" s="427"/>
      <c r="N79" s="427"/>
      <c r="O79" s="427"/>
      <c r="P79" s="428">
        <f t="shared" si="17"/>
        <v>0</v>
      </c>
      <c r="Q79" s="174">
        <f>P79+P80</f>
        <v>0</v>
      </c>
      <c r="R79" s="483"/>
      <c r="S79" s="492"/>
      <c r="T79" s="344"/>
      <c r="U79" s="175">
        <f>Q79-R79-S79-T79</f>
        <v>0</v>
      </c>
      <c r="V79" s="216" t="e">
        <f t="shared" si="18"/>
        <v>#DIV/0!</v>
      </c>
      <c r="W79" s="204" t="e">
        <f t="shared" si="19"/>
        <v>#DIV/0!</v>
      </c>
      <c r="X79" s="204" t="e">
        <f t="shared" si="20"/>
        <v>#DIV/0!</v>
      </c>
      <c r="Y79" s="208" t="e">
        <f t="shared" si="16"/>
        <v>#DIV/0!</v>
      </c>
      <c r="Z79" s="469"/>
      <c r="AA79" s="390"/>
      <c r="AB79" s="341" t="e">
        <f>(R79+S79)/(12*(D79-E79+D80-E80))*1000+(Z79/1.0062)*(F79+0.85*(G79+L79+M79))/(12*D79)*1000+(Z80/1.0062)*(F80+0.85*(G80+L80+M80))/(12*D80)*1000</f>
        <v>#DIV/0!</v>
      </c>
      <c r="AC79" s="342" t="e">
        <f>AB79-AD79</f>
        <v>#DIV/0!</v>
      </c>
      <c r="AD79" s="343" t="e">
        <f>(H79+H80+I79+I80)/(12*(D79+D80))*1000</f>
        <v>#DIV/0!</v>
      </c>
      <c r="AE79" s="345" t="e">
        <f>(AA79+AA80)*AB79*0.012</f>
        <v>#DIV/0!</v>
      </c>
      <c r="AF79" s="444"/>
      <c r="AG79" s="451" t="e">
        <f>AF79+AF80-AE79</f>
        <v>#DIV/0!</v>
      </c>
      <c r="AH79" s="346" t="e">
        <f>AG79/(12*(AA79+AA80))*1000</f>
        <v>#DIV/0!</v>
      </c>
      <c r="AI79" s="347" t="e">
        <f>AH79/AD79</f>
        <v>#DIV/0!</v>
      </c>
      <c r="AJ79" s="99">
        <f t="shared" si="21"/>
        <v>0</v>
      </c>
      <c r="AK79" s="348" t="e">
        <f>AF79+AF80-(AJ79+AJ80)*AB79*0.012</f>
        <v>#DIV/0!</v>
      </c>
      <c r="AL79" s="346" t="e">
        <f>AK79/(12*(AJ79+AJ80))*1000</f>
        <v>#DIV/0!</v>
      </c>
      <c r="AM79" s="349" t="e">
        <f>AL79/AD79</f>
        <v>#DIV/0!</v>
      </c>
      <c r="AN79" s="350"/>
      <c r="AO79" s="351" t="e">
        <f>(AN79+AN80)/(12*(AJ79+AJ80))*1000</f>
        <v>#DIV/0!</v>
      </c>
      <c r="AP79" s="346" t="e">
        <f>AD79+AL79+AO79</f>
        <v>#DIV/0!</v>
      </c>
      <c r="AQ79" s="352" t="e">
        <f>(AL79+AO79)/AD79</f>
        <v>#DIV/0!</v>
      </c>
      <c r="AR79" s="353" t="e">
        <f>AP79/AD79</f>
        <v>#DIV/0!</v>
      </c>
      <c r="AS79" s="354">
        <f t="shared" si="24"/>
        <v>0</v>
      </c>
      <c r="AT79" s="355">
        <f t="shared" si="22"/>
        <v>0</v>
      </c>
      <c r="AU79" s="391"/>
      <c r="AV79" s="357" t="e">
        <f t="shared" si="23"/>
        <v>#DIV/0!</v>
      </c>
      <c r="AW79" s="392"/>
      <c r="AX79" s="108"/>
      <c r="AY79" s="100" t="e">
        <f>(AS79+AS80-AW79-AW80)/((AX79+AX80)*12)</f>
        <v>#DIV/0!</v>
      </c>
      <c r="AZ79" s="403" t="e">
        <f>IF(AY79&lt;0,"!!!","")</f>
        <v>#DIV/0!</v>
      </c>
    </row>
    <row r="80" spans="1:52" ht="13.5" thickBot="1">
      <c r="A80" s="359">
        <v>3</v>
      </c>
      <c r="B80" s="496"/>
      <c r="C80" s="88" t="s">
        <v>34</v>
      </c>
      <c r="D80" s="419"/>
      <c r="E80" s="455"/>
      <c r="F80" s="420"/>
      <c r="G80" s="420"/>
      <c r="H80" s="420"/>
      <c r="I80" s="420"/>
      <c r="J80" s="420"/>
      <c r="K80" s="420"/>
      <c r="L80" s="420"/>
      <c r="M80" s="420"/>
      <c r="N80" s="420"/>
      <c r="O80" s="420"/>
      <c r="P80" s="421">
        <f t="shared" si="17"/>
        <v>0</v>
      </c>
      <c r="Q80" s="252" t="s">
        <v>71</v>
      </c>
      <c r="R80" s="196" t="s">
        <v>71</v>
      </c>
      <c r="S80" s="230" t="s">
        <v>71</v>
      </c>
      <c r="T80" s="197" t="s">
        <v>71</v>
      </c>
      <c r="U80" s="197" t="s">
        <v>71</v>
      </c>
      <c r="V80" s="214" t="e">
        <f t="shared" si="18"/>
        <v>#DIV/0!</v>
      </c>
      <c r="W80" s="202" t="e">
        <f t="shared" si="19"/>
        <v>#DIV/0!</v>
      </c>
      <c r="X80" s="202" t="e">
        <f t="shared" si="20"/>
        <v>#DIV/0!</v>
      </c>
      <c r="Y80" s="206" t="e">
        <f t="shared" si="16"/>
        <v>#DIV/0!</v>
      </c>
      <c r="Z80" s="467"/>
      <c r="AA80" s="132"/>
      <c r="AB80" s="226"/>
      <c r="AC80" s="201" t="s">
        <v>71</v>
      </c>
      <c r="AD80" s="197" t="s">
        <v>71</v>
      </c>
      <c r="AE80" s="228" t="s">
        <v>71</v>
      </c>
      <c r="AF80" s="281"/>
      <c r="AG80" s="229" t="s">
        <v>71</v>
      </c>
      <c r="AH80" s="230" t="s">
        <v>71</v>
      </c>
      <c r="AI80" s="231" t="s">
        <v>71</v>
      </c>
      <c r="AJ80" s="232">
        <f t="shared" si="21"/>
        <v>0</v>
      </c>
      <c r="AK80" s="229" t="s">
        <v>71</v>
      </c>
      <c r="AL80" s="230" t="s">
        <v>71</v>
      </c>
      <c r="AM80" s="240" t="s">
        <v>71</v>
      </c>
      <c r="AN80" s="284"/>
      <c r="AO80" s="229" t="s">
        <v>71</v>
      </c>
      <c r="AP80" s="229" t="s">
        <v>71</v>
      </c>
      <c r="AQ80" s="230" t="s">
        <v>71</v>
      </c>
      <c r="AR80" s="236" t="s">
        <v>71</v>
      </c>
      <c r="AS80" s="256">
        <f t="shared" si="24"/>
        <v>0</v>
      </c>
      <c r="AT80" s="84">
        <f t="shared" si="22"/>
        <v>0</v>
      </c>
      <c r="AU80" s="233"/>
      <c r="AV80" s="85" t="e">
        <f t="shared" si="23"/>
        <v>#DIV/0!</v>
      </c>
      <c r="AW80" s="86"/>
      <c r="AX80" s="106"/>
      <c r="AY80" s="87"/>
      <c r="AZ80" s="403" t="e">
        <f>AZ79</f>
        <v>#DIV/0!</v>
      </c>
    </row>
    <row r="81" spans="1:52" ht="12.75">
      <c r="A81" s="393">
        <v>3</v>
      </c>
      <c r="B81" s="512"/>
      <c r="C81" s="35" t="s">
        <v>33</v>
      </c>
      <c r="D81" s="417"/>
      <c r="E81" s="454"/>
      <c r="F81" s="248"/>
      <c r="G81" s="248"/>
      <c r="H81" s="248"/>
      <c r="I81" s="248"/>
      <c r="J81" s="248"/>
      <c r="K81" s="248"/>
      <c r="L81" s="248"/>
      <c r="M81" s="248"/>
      <c r="N81" s="248"/>
      <c r="O81" s="248"/>
      <c r="P81" s="429">
        <f t="shared" si="17"/>
        <v>0</v>
      </c>
      <c r="Q81" s="251">
        <f>P81+P82</f>
        <v>0</v>
      </c>
      <c r="R81" s="481"/>
      <c r="S81" s="491"/>
      <c r="T81" s="194"/>
      <c r="U81" s="175">
        <f>Q81-R81-S81-T81</f>
        <v>0</v>
      </c>
      <c r="V81" s="217" t="e">
        <f t="shared" si="18"/>
        <v>#DIV/0!</v>
      </c>
      <c r="W81" s="205" t="e">
        <f t="shared" si="19"/>
        <v>#DIV/0!</v>
      </c>
      <c r="X81" s="205" t="e">
        <f t="shared" si="20"/>
        <v>#DIV/0!</v>
      </c>
      <c r="Y81" s="209" t="e">
        <f t="shared" si="16"/>
        <v>#DIV/0!</v>
      </c>
      <c r="Z81" s="470"/>
      <c r="AA81" s="133"/>
      <c r="AB81" s="224" t="e">
        <f>(R81+S81)/(12*(D81-E81+D82-E82))*1000+(Z81/1.0062)*(F81+0.85*(G81+L81+M81))/(12*D81)*1000+(Z82/1.0062)*(F82+0.85*(G82+L82+M82))/(12*D82)*1000</f>
        <v>#DIV/0!</v>
      </c>
      <c r="AC81" s="200" t="e">
        <f>AB81-AD81</f>
        <v>#DIV/0!</v>
      </c>
      <c r="AD81" s="225" t="e">
        <f>(H81+H82+I81+I82)/(12*(D81+D82))*1000</f>
        <v>#DIV/0!</v>
      </c>
      <c r="AE81" s="104" t="e">
        <f>(AA81+AA82)*AB81*0.012</f>
        <v>#DIV/0!</v>
      </c>
      <c r="AF81" s="443"/>
      <c r="AG81" s="451" t="e">
        <f>AF81+AF82-AE81</f>
        <v>#DIV/0!</v>
      </c>
      <c r="AH81" s="5" t="e">
        <f>AG81/(12*(AA81+AA82))*1000</f>
        <v>#DIV/0!</v>
      </c>
      <c r="AI81" s="6" t="e">
        <f>AH81/AD81</f>
        <v>#DIV/0!</v>
      </c>
      <c r="AJ81" s="3">
        <f t="shared" si="21"/>
        <v>0</v>
      </c>
      <c r="AK81" s="9" t="e">
        <f>AF81+AF82-(AJ81+AJ82)*AB81*0.012</f>
        <v>#DIV/0!</v>
      </c>
      <c r="AL81" s="5" t="e">
        <f>AK81/(12*(AJ81+AJ82))*1000</f>
        <v>#DIV/0!</v>
      </c>
      <c r="AM81" s="239" t="e">
        <f>AL81/AD81</f>
        <v>#DIV/0!</v>
      </c>
      <c r="AN81" s="243"/>
      <c r="AO81" s="242" t="e">
        <f>(AN81+AN82)/(12*(AJ81+AJ82))*1000</f>
        <v>#DIV/0!</v>
      </c>
      <c r="AP81" s="5" t="e">
        <f>AD81+AL81+AO81</f>
        <v>#DIV/0!</v>
      </c>
      <c r="AQ81" s="7" t="e">
        <f>(AL81+AO81)/AD81</f>
        <v>#DIV/0!</v>
      </c>
      <c r="AR81" s="235" t="e">
        <f>AP81/AD81</f>
        <v>#DIV/0!</v>
      </c>
      <c r="AS81" s="255">
        <f t="shared" si="24"/>
        <v>0</v>
      </c>
      <c r="AT81" s="17">
        <f t="shared" si="22"/>
        <v>0</v>
      </c>
      <c r="AU81" s="234"/>
      <c r="AV81" s="18" t="e">
        <f t="shared" si="23"/>
        <v>#DIV/0!</v>
      </c>
      <c r="AW81" s="37"/>
      <c r="AX81" s="105"/>
      <c r="AY81" s="14" t="e">
        <f>(AS81+AS82-AW81-AW82)/((AX81+AX82)*12)</f>
        <v>#DIV/0!</v>
      </c>
      <c r="AZ81" s="403" t="e">
        <f>IF(AY81&lt;0,"!!!","")</f>
        <v>#DIV/0!</v>
      </c>
    </row>
    <row r="82" spans="1:52" ht="13.5" thickBot="1">
      <c r="A82" s="359">
        <v>3</v>
      </c>
      <c r="B82" s="514"/>
      <c r="C82" s="88" t="s">
        <v>34</v>
      </c>
      <c r="D82" s="419"/>
      <c r="E82" s="455"/>
      <c r="F82" s="420"/>
      <c r="G82" s="420"/>
      <c r="H82" s="420"/>
      <c r="I82" s="420"/>
      <c r="J82" s="420"/>
      <c r="K82" s="420"/>
      <c r="L82" s="420"/>
      <c r="M82" s="420"/>
      <c r="N82" s="420"/>
      <c r="O82" s="420"/>
      <c r="P82" s="421">
        <f t="shared" si="17"/>
        <v>0</v>
      </c>
      <c r="Q82" s="252" t="s">
        <v>71</v>
      </c>
      <c r="R82" s="196" t="s">
        <v>71</v>
      </c>
      <c r="S82" s="230" t="s">
        <v>71</v>
      </c>
      <c r="T82" s="197" t="s">
        <v>71</v>
      </c>
      <c r="U82" s="197" t="s">
        <v>71</v>
      </c>
      <c r="V82" s="214" t="e">
        <f t="shared" si="18"/>
        <v>#DIV/0!</v>
      </c>
      <c r="W82" s="202" t="e">
        <f t="shared" si="19"/>
        <v>#DIV/0!</v>
      </c>
      <c r="X82" s="202" t="e">
        <f t="shared" si="20"/>
        <v>#DIV/0!</v>
      </c>
      <c r="Y82" s="206" t="e">
        <f t="shared" si="16"/>
        <v>#DIV/0!</v>
      </c>
      <c r="Z82" s="467"/>
      <c r="AA82" s="132"/>
      <c r="AB82" s="226"/>
      <c r="AC82" s="201" t="s">
        <v>71</v>
      </c>
      <c r="AD82" s="197" t="s">
        <v>71</v>
      </c>
      <c r="AE82" s="228" t="s">
        <v>71</v>
      </c>
      <c r="AF82" s="281"/>
      <c r="AG82" s="229" t="s">
        <v>71</v>
      </c>
      <c r="AH82" s="230" t="s">
        <v>71</v>
      </c>
      <c r="AI82" s="231" t="s">
        <v>71</v>
      </c>
      <c r="AJ82" s="232">
        <f t="shared" si="21"/>
        <v>0</v>
      </c>
      <c r="AK82" s="229" t="s">
        <v>71</v>
      </c>
      <c r="AL82" s="230" t="s">
        <v>71</v>
      </c>
      <c r="AM82" s="240" t="s">
        <v>71</v>
      </c>
      <c r="AN82" s="284"/>
      <c r="AO82" s="229" t="s">
        <v>71</v>
      </c>
      <c r="AP82" s="229" t="s">
        <v>71</v>
      </c>
      <c r="AQ82" s="230" t="s">
        <v>71</v>
      </c>
      <c r="AR82" s="236" t="s">
        <v>71</v>
      </c>
      <c r="AS82" s="256">
        <f t="shared" si="24"/>
        <v>0</v>
      </c>
      <c r="AT82" s="84">
        <f t="shared" si="22"/>
        <v>0</v>
      </c>
      <c r="AU82" s="233"/>
      <c r="AV82" s="85" t="e">
        <f t="shared" si="23"/>
        <v>#DIV/0!</v>
      </c>
      <c r="AW82" s="86"/>
      <c r="AX82" s="106"/>
      <c r="AY82" s="87"/>
      <c r="AZ82" s="403" t="e">
        <f>AZ81</f>
        <v>#DIV/0!</v>
      </c>
    </row>
    <row r="83" spans="1:52" ht="12.75">
      <c r="A83" s="393">
        <v>3</v>
      </c>
      <c r="B83" s="503"/>
      <c r="C83" s="35" t="s">
        <v>33</v>
      </c>
      <c r="D83" s="417"/>
      <c r="E83" s="454"/>
      <c r="F83" s="248"/>
      <c r="G83" s="248"/>
      <c r="H83" s="248"/>
      <c r="I83" s="248"/>
      <c r="J83" s="248"/>
      <c r="K83" s="248"/>
      <c r="L83" s="248"/>
      <c r="M83" s="248"/>
      <c r="N83" s="248"/>
      <c r="O83" s="248"/>
      <c r="P83" s="429">
        <f t="shared" si="17"/>
        <v>0</v>
      </c>
      <c r="Q83" s="251">
        <f>P83+P84</f>
        <v>0</v>
      </c>
      <c r="R83" s="481"/>
      <c r="S83" s="491"/>
      <c r="T83" s="194"/>
      <c r="U83" s="175">
        <f>Q83-R83-S83-T83</f>
        <v>0</v>
      </c>
      <c r="V83" s="217" t="e">
        <f t="shared" si="18"/>
        <v>#DIV/0!</v>
      </c>
      <c r="W83" s="205" t="e">
        <f t="shared" si="19"/>
        <v>#DIV/0!</v>
      </c>
      <c r="X83" s="205" t="e">
        <f t="shared" si="20"/>
        <v>#DIV/0!</v>
      </c>
      <c r="Y83" s="209" t="e">
        <f t="shared" si="16"/>
        <v>#DIV/0!</v>
      </c>
      <c r="Z83" s="470"/>
      <c r="AA83" s="133"/>
      <c r="AB83" s="224" t="e">
        <f>(R83+S83)/(12*(D83-E83+D84-E84))*1000+(Z83/1.0062)*(F83+0.85*(G83+L83+M83))/(12*D83)*1000+(Z84/1.0062)*(F84+0.85*(G84+L84+M84))/(12*D84)*1000</f>
        <v>#DIV/0!</v>
      </c>
      <c r="AC83" s="200" t="e">
        <f>AB83-AD83</f>
        <v>#DIV/0!</v>
      </c>
      <c r="AD83" s="225" t="e">
        <f>(H83+H84+I83+I84)/(12*(D83+D84))*1000</f>
        <v>#DIV/0!</v>
      </c>
      <c r="AE83" s="104" t="e">
        <f>(AA83+AA84)*AB83*0.012</f>
        <v>#DIV/0!</v>
      </c>
      <c r="AF83" s="443"/>
      <c r="AG83" s="451" t="e">
        <f>AF83+AF84-AE83</f>
        <v>#DIV/0!</v>
      </c>
      <c r="AH83" s="5" t="e">
        <f>AG83/(12*(AA83+AA84))*1000</f>
        <v>#DIV/0!</v>
      </c>
      <c r="AI83" s="6" t="e">
        <f>AH83/AD83</f>
        <v>#DIV/0!</v>
      </c>
      <c r="AJ83" s="3">
        <f t="shared" si="21"/>
        <v>0</v>
      </c>
      <c r="AK83" s="9" t="e">
        <f>AF83+AF84-(AJ83+AJ84)*AB83*0.012</f>
        <v>#DIV/0!</v>
      </c>
      <c r="AL83" s="5" t="e">
        <f>AK83/(12*(AJ83+AJ84))*1000</f>
        <v>#DIV/0!</v>
      </c>
      <c r="AM83" s="239" t="e">
        <f>AL83/AD83</f>
        <v>#DIV/0!</v>
      </c>
      <c r="AN83" s="243"/>
      <c r="AO83" s="242" t="e">
        <f>(AN83+AN84)/(12*(AJ83+AJ84))*1000</f>
        <v>#DIV/0!</v>
      </c>
      <c r="AP83" s="5" t="e">
        <f>AD83+AL83+AO83</f>
        <v>#DIV/0!</v>
      </c>
      <c r="AQ83" s="7" t="e">
        <f>(AL83+AO83)/AD83</f>
        <v>#DIV/0!</v>
      </c>
      <c r="AR83" s="235" t="e">
        <f>AP83/AD83</f>
        <v>#DIV/0!</v>
      </c>
      <c r="AS83" s="255">
        <f t="shared" si="24"/>
        <v>0</v>
      </c>
      <c r="AT83" s="17">
        <f t="shared" si="22"/>
        <v>0</v>
      </c>
      <c r="AU83" s="234"/>
      <c r="AV83" s="18" t="e">
        <f t="shared" si="23"/>
        <v>#DIV/0!</v>
      </c>
      <c r="AW83" s="37"/>
      <c r="AX83" s="105"/>
      <c r="AY83" s="14" t="e">
        <f>(AS83+AS84-AW83-AW84)/((AX83+AX84)*12)</f>
        <v>#DIV/0!</v>
      </c>
      <c r="AZ83" s="403" t="e">
        <f>IF(AY83&lt;0,"!!!","")</f>
        <v>#DIV/0!</v>
      </c>
    </row>
    <row r="84" spans="1:52" ht="13.5" thickBot="1">
      <c r="A84" s="359">
        <v>3</v>
      </c>
      <c r="B84" s="496"/>
      <c r="C84" s="88" t="s">
        <v>34</v>
      </c>
      <c r="D84" s="419"/>
      <c r="E84" s="455"/>
      <c r="F84" s="420"/>
      <c r="G84" s="420"/>
      <c r="H84" s="420"/>
      <c r="I84" s="420"/>
      <c r="J84" s="420"/>
      <c r="K84" s="420"/>
      <c r="L84" s="420"/>
      <c r="M84" s="420"/>
      <c r="N84" s="420"/>
      <c r="O84" s="420"/>
      <c r="P84" s="421">
        <f t="shared" si="17"/>
        <v>0</v>
      </c>
      <c r="Q84" s="252" t="s">
        <v>71</v>
      </c>
      <c r="R84" s="196" t="s">
        <v>71</v>
      </c>
      <c r="S84" s="230" t="s">
        <v>71</v>
      </c>
      <c r="T84" s="197" t="s">
        <v>71</v>
      </c>
      <c r="U84" s="197" t="s">
        <v>71</v>
      </c>
      <c r="V84" s="214" t="e">
        <f t="shared" si="18"/>
        <v>#DIV/0!</v>
      </c>
      <c r="W84" s="202" t="e">
        <f t="shared" si="19"/>
        <v>#DIV/0!</v>
      </c>
      <c r="X84" s="202" t="e">
        <f t="shared" si="20"/>
        <v>#DIV/0!</v>
      </c>
      <c r="Y84" s="206" t="e">
        <f t="shared" si="16"/>
        <v>#DIV/0!</v>
      </c>
      <c r="Z84" s="467"/>
      <c r="AA84" s="132"/>
      <c r="AB84" s="226"/>
      <c r="AC84" s="201" t="s">
        <v>71</v>
      </c>
      <c r="AD84" s="197" t="s">
        <v>71</v>
      </c>
      <c r="AE84" s="228" t="s">
        <v>71</v>
      </c>
      <c r="AF84" s="281"/>
      <c r="AG84" s="229" t="s">
        <v>71</v>
      </c>
      <c r="AH84" s="230" t="s">
        <v>71</v>
      </c>
      <c r="AI84" s="231" t="s">
        <v>71</v>
      </c>
      <c r="AJ84" s="232">
        <f t="shared" si="21"/>
        <v>0</v>
      </c>
      <c r="AK84" s="229" t="s">
        <v>71</v>
      </c>
      <c r="AL84" s="230" t="s">
        <v>71</v>
      </c>
      <c r="AM84" s="240" t="s">
        <v>71</v>
      </c>
      <c r="AN84" s="284"/>
      <c r="AO84" s="229" t="s">
        <v>71</v>
      </c>
      <c r="AP84" s="229" t="s">
        <v>71</v>
      </c>
      <c r="AQ84" s="230" t="s">
        <v>71</v>
      </c>
      <c r="AR84" s="236" t="s">
        <v>71</v>
      </c>
      <c r="AS84" s="256">
        <f t="shared" si="24"/>
        <v>0</v>
      </c>
      <c r="AT84" s="84">
        <f t="shared" si="22"/>
        <v>0</v>
      </c>
      <c r="AU84" s="233"/>
      <c r="AV84" s="85" t="e">
        <f t="shared" si="23"/>
        <v>#DIV/0!</v>
      </c>
      <c r="AW84" s="86"/>
      <c r="AX84" s="106"/>
      <c r="AY84" s="87"/>
      <c r="AZ84" s="403" t="e">
        <f>AZ83</f>
        <v>#DIV/0!</v>
      </c>
    </row>
    <row r="85" spans="1:52" ht="12.75">
      <c r="A85" s="393">
        <v>3</v>
      </c>
      <c r="B85" s="503"/>
      <c r="C85" s="35" t="s">
        <v>33</v>
      </c>
      <c r="D85" s="417"/>
      <c r="E85" s="454"/>
      <c r="F85" s="248"/>
      <c r="G85" s="248"/>
      <c r="H85" s="248"/>
      <c r="I85" s="248"/>
      <c r="J85" s="248"/>
      <c r="K85" s="248"/>
      <c r="L85" s="248"/>
      <c r="M85" s="248"/>
      <c r="N85" s="248"/>
      <c r="O85" s="248"/>
      <c r="P85" s="429">
        <f t="shared" si="17"/>
        <v>0</v>
      </c>
      <c r="Q85" s="251">
        <f>P85+P86</f>
        <v>0</v>
      </c>
      <c r="R85" s="481"/>
      <c r="S85" s="491"/>
      <c r="T85" s="194"/>
      <c r="U85" s="175">
        <f>Q85-R85-S85-T85</f>
        <v>0</v>
      </c>
      <c r="V85" s="217" t="e">
        <f t="shared" si="18"/>
        <v>#DIV/0!</v>
      </c>
      <c r="W85" s="205" t="e">
        <f t="shared" si="19"/>
        <v>#DIV/0!</v>
      </c>
      <c r="X85" s="205" t="e">
        <f t="shared" si="20"/>
        <v>#DIV/0!</v>
      </c>
      <c r="Y85" s="209" t="e">
        <f t="shared" si="16"/>
        <v>#DIV/0!</v>
      </c>
      <c r="Z85" s="470"/>
      <c r="AA85" s="133"/>
      <c r="AB85" s="224" t="e">
        <f>(R85+S85)/(12*(D85-E85+D86-E86))*1000+(Z85/1.0062)*(F85+0.85*(G85+L85+M85))/(12*D85)*1000+(Z86/1.0062)*(F86+0.85*(G86+L86+M86))/(12*D86)*1000</f>
        <v>#DIV/0!</v>
      </c>
      <c r="AC85" s="200" t="e">
        <f>AB85-AD85</f>
        <v>#DIV/0!</v>
      </c>
      <c r="AD85" s="225" t="e">
        <f>(H85+H86+I85+I86)/(12*(D85+D86))*1000</f>
        <v>#DIV/0!</v>
      </c>
      <c r="AE85" s="104" t="e">
        <f>(AA85+AA86)*AB85*0.012</f>
        <v>#DIV/0!</v>
      </c>
      <c r="AF85" s="443"/>
      <c r="AG85" s="451" t="e">
        <f>AF85+AF86-AE85</f>
        <v>#DIV/0!</v>
      </c>
      <c r="AH85" s="5" t="e">
        <f>AG85/(12*(AA85+AA86))*1000</f>
        <v>#DIV/0!</v>
      </c>
      <c r="AI85" s="6" t="e">
        <f>AH85/AD85</f>
        <v>#DIV/0!</v>
      </c>
      <c r="AJ85" s="3">
        <f t="shared" si="21"/>
        <v>0</v>
      </c>
      <c r="AK85" s="9" t="e">
        <f>AF85+AF86-(AJ85+AJ86)*AB85*0.012</f>
        <v>#DIV/0!</v>
      </c>
      <c r="AL85" s="5" t="e">
        <f>AK85/(12*(AJ85+AJ86))*1000</f>
        <v>#DIV/0!</v>
      </c>
      <c r="AM85" s="239" t="e">
        <f>AL85/AD85</f>
        <v>#DIV/0!</v>
      </c>
      <c r="AN85" s="243"/>
      <c r="AO85" s="242" t="e">
        <f>(AN85+AN86)/(12*(AJ85+AJ86))*1000</f>
        <v>#DIV/0!</v>
      </c>
      <c r="AP85" s="5" t="e">
        <f>AD85+AL85+AO85</f>
        <v>#DIV/0!</v>
      </c>
      <c r="AQ85" s="7" t="e">
        <f>(AL85+AO85)/AD85</f>
        <v>#DIV/0!</v>
      </c>
      <c r="AR85" s="235" t="e">
        <f>AP85/AD85</f>
        <v>#DIV/0!</v>
      </c>
      <c r="AS85" s="255">
        <f t="shared" si="24"/>
        <v>0</v>
      </c>
      <c r="AT85" s="17">
        <f t="shared" si="22"/>
        <v>0</v>
      </c>
      <c r="AU85" s="234"/>
      <c r="AV85" s="18" t="e">
        <f t="shared" si="23"/>
        <v>#DIV/0!</v>
      </c>
      <c r="AW85" s="37"/>
      <c r="AX85" s="105"/>
      <c r="AY85" s="14" t="e">
        <f>(AS85+AS86-AW85-AW86)/((AX85+AX86)*12)</f>
        <v>#DIV/0!</v>
      </c>
      <c r="AZ85" s="403" t="e">
        <f>IF(AY85&lt;0,"!!!","")</f>
        <v>#DIV/0!</v>
      </c>
    </row>
    <row r="86" spans="1:52" ht="13.5" thickBot="1">
      <c r="A86" s="359">
        <v>3</v>
      </c>
      <c r="B86" s="496"/>
      <c r="C86" s="88" t="s">
        <v>34</v>
      </c>
      <c r="D86" s="419"/>
      <c r="E86" s="455"/>
      <c r="F86" s="420"/>
      <c r="G86" s="420"/>
      <c r="H86" s="420"/>
      <c r="I86" s="420"/>
      <c r="J86" s="420"/>
      <c r="K86" s="420"/>
      <c r="L86" s="420"/>
      <c r="M86" s="420"/>
      <c r="N86" s="420"/>
      <c r="O86" s="420"/>
      <c r="P86" s="421">
        <f t="shared" si="17"/>
        <v>0</v>
      </c>
      <c r="Q86" s="252" t="s">
        <v>71</v>
      </c>
      <c r="R86" s="196" t="s">
        <v>71</v>
      </c>
      <c r="S86" s="230" t="s">
        <v>71</v>
      </c>
      <c r="T86" s="197" t="s">
        <v>71</v>
      </c>
      <c r="U86" s="197" t="s">
        <v>71</v>
      </c>
      <c r="V86" s="214" t="e">
        <f t="shared" si="18"/>
        <v>#DIV/0!</v>
      </c>
      <c r="W86" s="202" t="e">
        <f t="shared" si="19"/>
        <v>#DIV/0!</v>
      </c>
      <c r="X86" s="202" t="e">
        <f t="shared" si="20"/>
        <v>#DIV/0!</v>
      </c>
      <c r="Y86" s="206" t="e">
        <f t="shared" si="16"/>
        <v>#DIV/0!</v>
      </c>
      <c r="Z86" s="467"/>
      <c r="AA86" s="132"/>
      <c r="AB86" s="226"/>
      <c r="AC86" s="201" t="s">
        <v>71</v>
      </c>
      <c r="AD86" s="197" t="s">
        <v>71</v>
      </c>
      <c r="AE86" s="228" t="s">
        <v>71</v>
      </c>
      <c r="AF86" s="281"/>
      <c r="AG86" s="229" t="s">
        <v>71</v>
      </c>
      <c r="AH86" s="230" t="s">
        <v>71</v>
      </c>
      <c r="AI86" s="231" t="s">
        <v>71</v>
      </c>
      <c r="AJ86" s="232">
        <f t="shared" si="21"/>
        <v>0</v>
      </c>
      <c r="AK86" s="229" t="s">
        <v>71</v>
      </c>
      <c r="AL86" s="230" t="s">
        <v>71</v>
      </c>
      <c r="AM86" s="240" t="s">
        <v>71</v>
      </c>
      <c r="AN86" s="284"/>
      <c r="AO86" s="229" t="s">
        <v>71</v>
      </c>
      <c r="AP86" s="229" t="s">
        <v>71</v>
      </c>
      <c r="AQ86" s="230" t="s">
        <v>71</v>
      </c>
      <c r="AR86" s="236" t="s">
        <v>71</v>
      </c>
      <c r="AS86" s="256">
        <f t="shared" si="24"/>
        <v>0</v>
      </c>
      <c r="AT86" s="84">
        <f t="shared" si="22"/>
        <v>0</v>
      </c>
      <c r="AU86" s="233"/>
      <c r="AV86" s="85" t="e">
        <f t="shared" si="23"/>
        <v>#DIV/0!</v>
      </c>
      <c r="AW86" s="86"/>
      <c r="AX86" s="106"/>
      <c r="AY86" s="87"/>
      <c r="AZ86" s="403" t="e">
        <f>AZ85</f>
        <v>#DIV/0!</v>
      </c>
    </row>
    <row r="87" spans="1:52" ht="12.75">
      <c r="A87" s="393">
        <v>3</v>
      </c>
      <c r="B87" s="503"/>
      <c r="C87" s="35" t="s">
        <v>33</v>
      </c>
      <c r="D87" s="417"/>
      <c r="E87" s="454"/>
      <c r="F87" s="248"/>
      <c r="G87" s="248"/>
      <c r="H87" s="248"/>
      <c r="I87" s="248"/>
      <c r="J87" s="248"/>
      <c r="K87" s="248"/>
      <c r="L87" s="248"/>
      <c r="M87" s="248"/>
      <c r="N87" s="248"/>
      <c r="O87" s="248"/>
      <c r="P87" s="429">
        <f t="shared" si="17"/>
        <v>0</v>
      </c>
      <c r="Q87" s="251">
        <f>P87+P88</f>
        <v>0</v>
      </c>
      <c r="R87" s="481"/>
      <c r="S87" s="491"/>
      <c r="T87" s="194"/>
      <c r="U87" s="175">
        <f>Q87-R87-S87-T87</f>
        <v>0</v>
      </c>
      <c r="V87" s="217" t="e">
        <f t="shared" si="18"/>
        <v>#DIV/0!</v>
      </c>
      <c r="W87" s="205" t="e">
        <f t="shared" si="19"/>
        <v>#DIV/0!</v>
      </c>
      <c r="X87" s="205" t="e">
        <f t="shared" si="20"/>
        <v>#DIV/0!</v>
      </c>
      <c r="Y87" s="209" t="e">
        <f t="shared" si="16"/>
        <v>#DIV/0!</v>
      </c>
      <c r="Z87" s="470"/>
      <c r="AA87" s="133"/>
      <c r="AB87" s="224" t="e">
        <f>(R87+S87)/(12*(D87-E87+D88-E88))*1000+(Z87/1.0062)*(F87+0.85*(G87+L87+M87))/(12*D87)*1000+(Z88/1.0062)*(F88+0.85*(G88+L88+M88))/(12*D88)*1000</f>
        <v>#DIV/0!</v>
      </c>
      <c r="AC87" s="200" t="e">
        <f>AB87-AD87</f>
        <v>#DIV/0!</v>
      </c>
      <c r="AD87" s="225" t="e">
        <f>(H87+H88+I87+I88)/(12*(D87+D88))*1000</f>
        <v>#DIV/0!</v>
      </c>
      <c r="AE87" s="104" t="e">
        <f>(AA87+AA88)*AB87*0.012</f>
        <v>#DIV/0!</v>
      </c>
      <c r="AF87" s="443"/>
      <c r="AG87" s="451" t="e">
        <f>AF87+AF88-AE87</f>
        <v>#DIV/0!</v>
      </c>
      <c r="AH87" s="5" t="e">
        <f>AG87/(12*(AA87+AA88))*1000</f>
        <v>#DIV/0!</v>
      </c>
      <c r="AI87" s="6" t="e">
        <f>AH87/AD87</f>
        <v>#DIV/0!</v>
      </c>
      <c r="AJ87" s="3">
        <f t="shared" si="21"/>
        <v>0</v>
      </c>
      <c r="AK87" s="9" t="e">
        <f>AF87+AF88-(AJ87+AJ88)*AB87*0.012</f>
        <v>#DIV/0!</v>
      </c>
      <c r="AL87" s="5" t="e">
        <f>AK87/(12*(AJ87+AJ88))*1000</f>
        <v>#DIV/0!</v>
      </c>
      <c r="AM87" s="239" t="e">
        <f>AL87/AD87</f>
        <v>#DIV/0!</v>
      </c>
      <c r="AN87" s="243"/>
      <c r="AO87" s="242" t="e">
        <f>(AN87+AN88)/(12*(AJ87+AJ88))*1000</f>
        <v>#DIV/0!</v>
      </c>
      <c r="AP87" s="5" t="e">
        <f>AD87+AL87+AO87</f>
        <v>#DIV/0!</v>
      </c>
      <c r="AQ87" s="7" t="e">
        <f>(AL87+AO87)/AD87</f>
        <v>#DIV/0!</v>
      </c>
      <c r="AR87" s="235" t="e">
        <f>AP87/AD87</f>
        <v>#DIV/0!</v>
      </c>
      <c r="AS87" s="255">
        <f t="shared" si="24"/>
        <v>0</v>
      </c>
      <c r="AT87" s="17">
        <f t="shared" si="22"/>
        <v>0</v>
      </c>
      <c r="AU87" s="234"/>
      <c r="AV87" s="18" t="e">
        <f t="shared" si="23"/>
        <v>#DIV/0!</v>
      </c>
      <c r="AW87" s="37"/>
      <c r="AX87" s="105"/>
      <c r="AY87" s="14" t="e">
        <f>(AS87+AS88-AW87-AW88)/((AX87+AX88)*12)</f>
        <v>#DIV/0!</v>
      </c>
      <c r="AZ87" s="403" t="e">
        <f>IF(AY87&lt;0,"!!!","")</f>
        <v>#DIV/0!</v>
      </c>
    </row>
    <row r="88" spans="1:52" ht="13.5" thickBot="1">
      <c r="A88" s="359">
        <v>3</v>
      </c>
      <c r="B88" s="496"/>
      <c r="C88" s="88" t="s">
        <v>34</v>
      </c>
      <c r="D88" s="419"/>
      <c r="E88" s="455"/>
      <c r="F88" s="420"/>
      <c r="G88" s="420"/>
      <c r="H88" s="420"/>
      <c r="I88" s="420"/>
      <c r="J88" s="420"/>
      <c r="K88" s="420"/>
      <c r="L88" s="420"/>
      <c r="M88" s="420"/>
      <c r="N88" s="420"/>
      <c r="O88" s="420"/>
      <c r="P88" s="421">
        <f t="shared" si="17"/>
        <v>0</v>
      </c>
      <c r="Q88" s="252" t="s">
        <v>71</v>
      </c>
      <c r="R88" s="196" t="s">
        <v>71</v>
      </c>
      <c r="S88" s="230" t="s">
        <v>71</v>
      </c>
      <c r="T88" s="197" t="s">
        <v>71</v>
      </c>
      <c r="U88" s="197" t="s">
        <v>71</v>
      </c>
      <c r="V88" s="214" t="e">
        <f t="shared" si="18"/>
        <v>#DIV/0!</v>
      </c>
      <c r="W88" s="202" t="e">
        <f t="shared" si="19"/>
        <v>#DIV/0!</v>
      </c>
      <c r="X88" s="202" t="e">
        <f t="shared" si="20"/>
        <v>#DIV/0!</v>
      </c>
      <c r="Y88" s="206" t="e">
        <f t="shared" si="16"/>
        <v>#DIV/0!</v>
      </c>
      <c r="Z88" s="467"/>
      <c r="AA88" s="132"/>
      <c r="AB88" s="226"/>
      <c r="AC88" s="201" t="s">
        <v>71</v>
      </c>
      <c r="AD88" s="197" t="s">
        <v>71</v>
      </c>
      <c r="AE88" s="228" t="s">
        <v>71</v>
      </c>
      <c r="AF88" s="281"/>
      <c r="AG88" s="229" t="s">
        <v>71</v>
      </c>
      <c r="AH88" s="230" t="s">
        <v>71</v>
      </c>
      <c r="AI88" s="231" t="s">
        <v>71</v>
      </c>
      <c r="AJ88" s="232">
        <f t="shared" si="21"/>
        <v>0</v>
      </c>
      <c r="AK88" s="229" t="s">
        <v>71</v>
      </c>
      <c r="AL88" s="230" t="s">
        <v>71</v>
      </c>
      <c r="AM88" s="240" t="s">
        <v>71</v>
      </c>
      <c r="AN88" s="284"/>
      <c r="AO88" s="229" t="s">
        <v>71</v>
      </c>
      <c r="AP88" s="229" t="s">
        <v>71</v>
      </c>
      <c r="AQ88" s="230" t="s">
        <v>71</v>
      </c>
      <c r="AR88" s="236" t="s">
        <v>71</v>
      </c>
      <c r="AS88" s="256">
        <f t="shared" si="24"/>
        <v>0</v>
      </c>
      <c r="AT88" s="84">
        <f t="shared" si="22"/>
        <v>0</v>
      </c>
      <c r="AU88" s="233"/>
      <c r="AV88" s="85" t="e">
        <f t="shared" si="23"/>
        <v>#DIV/0!</v>
      </c>
      <c r="AW88" s="86"/>
      <c r="AX88" s="106"/>
      <c r="AY88" s="87"/>
      <c r="AZ88" s="403" t="e">
        <f>AZ87</f>
        <v>#DIV/0!</v>
      </c>
    </row>
    <row r="89" spans="1:52" ht="12.75">
      <c r="A89" s="393">
        <v>3</v>
      </c>
      <c r="B89" s="503"/>
      <c r="C89" s="35" t="s">
        <v>33</v>
      </c>
      <c r="D89" s="417"/>
      <c r="E89" s="454"/>
      <c r="F89" s="248"/>
      <c r="G89" s="248"/>
      <c r="H89" s="248"/>
      <c r="I89" s="248"/>
      <c r="J89" s="248"/>
      <c r="K89" s="248"/>
      <c r="L89" s="248"/>
      <c r="M89" s="248"/>
      <c r="N89" s="248"/>
      <c r="O89" s="248"/>
      <c r="P89" s="418">
        <f t="shared" si="17"/>
        <v>0</v>
      </c>
      <c r="Q89" s="251">
        <f>P89+P90</f>
        <v>0</v>
      </c>
      <c r="R89" s="481"/>
      <c r="S89" s="491"/>
      <c r="T89" s="194"/>
      <c r="U89" s="175">
        <f>Q89-R89-S89-T89</f>
        <v>0</v>
      </c>
      <c r="V89" s="217" t="e">
        <f t="shared" si="18"/>
        <v>#DIV/0!</v>
      </c>
      <c r="W89" s="205" t="e">
        <f t="shared" si="19"/>
        <v>#DIV/0!</v>
      </c>
      <c r="X89" s="205" t="e">
        <f t="shared" si="20"/>
        <v>#DIV/0!</v>
      </c>
      <c r="Y89" s="209" t="e">
        <f t="shared" si="16"/>
        <v>#DIV/0!</v>
      </c>
      <c r="Z89" s="470"/>
      <c r="AA89" s="133"/>
      <c r="AB89" s="224" t="e">
        <f>(R89+S89)/(12*(D89-E89+D90-E90))*1000+(Z89/1.0062)*(F89+0.85*(G89+L89+M89))/(12*D89)*1000+(Z90/1.0062)*(F90+0.85*(G90+L90+M90))/(12*D90)*1000</f>
        <v>#DIV/0!</v>
      </c>
      <c r="AC89" s="200" t="e">
        <f>AB89-AD89</f>
        <v>#DIV/0!</v>
      </c>
      <c r="AD89" s="225" t="e">
        <f>(H89+H90+I89+I90)/(12*(D89+D90))*1000</f>
        <v>#DIV/0!</v>
      </c>
      <c r="AE89" s="104" t="e">
        <f>(AA89+AA90)*AB89*0.012</f>
        <v>#DIV/0!</v>
      </c>
      <c r="AF89" s="443"/>
      <c r="AG89" s="451" t="e">
        <f>AF89+AF90-AE89</f>
        <v>#DIV/0!</v>
      </c>
      <c r="AH89" s="5" t="e">
        <f>AG89/(12*(AA89+AA90))*1000</f>
        <v>#DIV/0!</v>
      </c>
      <c r="AI89" s="6" t="e">
        <f>AH89/AD89</f>
        <v>#DIV/0!</v>
      </c>
      <c r="AJ89" s="3">
        <f t="shared" si="21"/>
        <v>0</v>
      </c>
      <c r="AK89" s="9" t="e">
        <f>AF89+AF90-(AJ89+AJ90)*AB89*0.012</f>
        <v>#DIV/0!</v>
      </c>
      <c r="AL89" s="5" t="e">
        <f>AK89/(12*(AJ89+AJ90))*1000</f>
        <v>#DIV/0!</v>
      </c>
      <c r="AM89" s="239" t="e">
        <f>AL89/AD89</f>
        <v>#DIV/0!</v>
      </c>
      <c r="AN89" s="243"/>
      <c r="AO89" s="242" t="e">
        <f>(AN89+AN90)/(12*(AJ89+AJ90))*1000</f>
        <v>#DIV/0!</v>
      </c>
      <c r="AP89" s="5" t="e">
        <f>AD89+AL89+AO89</f>
        <v>#DIV/0!</v>
      </c>
      <c r="AQ89" s="7" t="e">
        <f>(AL89+AO89)/AD89</f>
        <v>#DIV/0!</v>
      </c>
      <c r="AR89" s="235" t="e">
        <f>AP89/AD89</f>
        <v>#DIV/0!</v>
      </c>
      <c r="AS89" s="255">
        <f t="shared" si="24"/>
        <v>0</v>
      </c>
      <c r="AT89" s="17">
        <f t="shared" si="22"/>
        <v>0</v>
      </c>
      <c r="AU89" s="234"/>
      <c r="AV89" s="18" t="e">
        <f t="shared" si="23"/>
        <v>#DIV/0!</v>
      </c>
      <c r="AW89" s="21"/>
      <c r="AX89" s="105"/>
      <c r="AY89" s="14" t="e">
        <f>(AS89+AS90-AW89-AW90)/((AX89+AX90)*12)</f>
        <v>#DIV/0!</v>
      </c>
      <c r="AZ89" s="403" t="e">
        <f>IF(AY89&lt;0,"!!!","")</f>
        <v>#DIV/0!</v>
      </c>
    </row>
    <row r="90" spans="1:52" ht="13.5" thickBot="1">
      <c r="A90" s="359">
        <v>3</v>
      </c>
      <c r="B90" s="496"/>
      <c r="C90" s="88" t="s">
        <v>34</v>
      </c>
      <c r="D90" s="419"/>
      <c r="E90" s="455"/>
      <c r="F90" s="420"/>
      <c r="G90" s="420"/>
      <c r="H90" s="420"/>
      <c r="I90" s="420"/>
      <c r="J90" s="420"/>
      <c r="K90" s="420"/>
      <c r="L90" s="420"/>
      <c r="M90" s="420"/>
      <c r="N90" s="420"/>
      <c r="O90" s="420"/>
      <c r="P90" s="421">
        <f t="shared" si="17"/>
        <v>0</v>
      </c>
      <c r="Q90" s="252" t="s">
        <v>71</v>
      </c>
      <c r="R90" s="196" t="s">
        <v>71</v>
      </c>
      <c r="S90" s="230" t="s">
        <v>71</v>
      </c>
      <c r="T90" s="197" t="s">
        <v>71</v>
      </c>
      <c r="U90" s="197" t="s">
        <v>71</v>
      </c>
      <c r="V90" s="214" t="e">
        <f t="shared" si="18"/>
        <v>#DIV/0!</v>
      </c>
      <c r="W90" s="202" t="e">
        <f t="shared" si="19"/>
        <v>#DIV/0!</v>
      </c>
      <c r="X90" s="202" t="e">
        <f t="shared" si="20"/>
        <v>#DIV/0!</v>
      </c>
      <c r="Y90" s="206" t="e">
        <f t="shared" si="16"/>
        <v>#DIV/0!</v>
      </c>
      <c r="Z90" s="467"/>
      <c r="AA90" s="132"/>
      <c r="AB90" s="226"/>
      <c r="AC90" s="201" t="s">
        <v>71</v>
      </c>
      <c r="AD90" s="197" t="s">
        <v>71</v>
      </c>
      <c r="AE90" s="228" t="s">
        <v>71</v>
      </c>
      <c r="AF90" s="281"/>
      <c r="AG90" s="229" t="s">
        <v>71</v>
      </c>
      <c r="AH90" s="230" t="s">
        <v>71</v>
      </c>
      <c r="AI90" s="231" t="s">
        <v>71</v>
      </c>
      <c r="AJ90" s="232">
        <f t="shared" si="21"/>
        <v>0</v>
      </c>
      <c r="AK90" s="229" t="s">
        <v>71</v>
      </c>
      <c r="AL90" s="230" t="s">
        <v>71</v>
      </c>
      <c r="AM90" s="240" t="s">
        <v>71</v>
      </c>
      <c r="AN90" s="284"/>
      <c r="AO90" s="229" t="s">
        <v>71</v>
      </c>
      <c r="AP90" s="229" t="s">
        <v>71</v>
      </c>
      <c r="AQ90" s="230" t="s">
        <v>71</v>
      </c>
      <c r="AR90" s="236" t="s">
        <v>71</v>
      </c>
      <c r="AS90" s="256">
        <f t="shared" si="24"/>
        <v>0</v>
      </c>
      <c r="AT90" s="84">
        <f t="shared" si="22"/>
        <v>0</v>
      </c>
      <c r="AU90" s="233"/>
      <c r="AV90" s="85" t="e">
        <f t="shared" si="23"/>
        <v>#DIV/0!</v>
      </c>
      <c r="AW90" s="86"/>
      <c r="AX90" s="106"/>
      <c r="AY90" s="87"/>
      <c r="AZ90" s="403" t="e">
        <f>AZ89</f>
        <v>#DIV/0!</v>
      </c>
    </row>
    <row r="91" spans="1:52" ht="12.75">
      <c r="A91" s="393">
        <v>3</v>
      </c>
      <c r="B91" s="503"/>
      <c r="C91" s="35" t="s">
        <v>33</v>
      </c>
      <c r="D91" s="417"/>
      <c r="E91" s="454"/>
      <c r="F91" s="248"/>
      <c r="G91" s="248"/>
      <c r="H91" s="248"/>
      <c r="I91" s="248"/>
      <c r="J91" s="248"/>
      <c r="K91" s="248"/>
      <c r="L91" s="248"/>
      <c r="M91" s="248"/>
      <c r="N91" s="248"/>
      <c r="O91" s="248"/>
      <c r="P91" s="418">
        <f t="shared" si="17"/>
        <v>0</v>
      </c>
      <c r="Q91" s="251">
        <f>P91+P92</f>
        <v>0</v>
      </c>
      <c r="R91" s="481"/>
      <c r="S91" s="491"/>
      <c r="T91" s="194"/>
      <c r="U91" s="175">
        <f>Q91-R91-S91-T91</f>
        <v>0</v>
      </c>
      <c r="V91" s="217" t="e">
        <f t="shared" si="18"/>
        <v>#DIV/0!</v>
      </c>
      <c r="W91" s="205" t="e">
        <f t="shared" si="19"/>
        <v>#DIV/0!</v>
      </c>
      <c r="X91" s="205" t="e">
        <f t="shared" si="20"/>
        <v>#DIV/0!</v>
      </c>
      <c r="Y91" s="209" t="e">
        <f t="shared" si="16"/>
        <v>#DIV/0!</v>
      </c>
      <c r="Z91" s="470"/>
      <c r="AA91" s="133"/>
      <c r="AB91" s="224" t="e">
        <f>(R91+S91)/(12*(D91-E91+D92-E92))*1000+(Z91/1.0062)*(F91+0.85*(G91+L91+M91))/(12*D91)*1000+(Z92/1.0062)*(F92+0.85*(G92+L92+M92))/(12*D92)*1000</f>
        <v>#DIV/0!</v>
      </c>
      <c r="AC91" s="200" t="e">
        <f>AB91-AD91</f>
        <v>#DIV/0!</v>
      </c>
      <c r="AD91" s="225" t="e">
        <f>(H91+H92+I91+I92)/(12*(D91+D92))*1000</f>
        <v>#DIV/0!</v>
      </c>
      <c r="AE91" s="104" t="e">
        <f>(AA91+AA92)*AB91*0.012</f>
        <v>#DIV/0!</v>
      </c>
      <c r="AF91" s="443"/>
      <c r="AG91" s="451" t="e">
        <f>AF91+AF92-AE91</f>
        <v>#DIV/0!</v>
      </c>
      <c r="AH91" s="5" t="e">
        <f>AG91/(12*(AA91+AA92))*1000</f>
        <v>#DIV/0!</v>
      </c>
      <c r="AI91" s="6" t="e">
        <f>AH91/AD91</f>
        <v>#DIV/0!</v>
      </c>
      <c r="AJ91" s="3">
        <f t="shared" si="21"/>
        <v>0</v>
      </c>
      <c r="AK91" s="9" t="e">
        <f>AF91+AF92-(AJ91+AJ92)*AB91*0.012</f>
        <v>#DIV/0!</v>
      </c>
      <c r="AL91" s="5" t="e">
        <f>AK91/(12*(AJ91+AJ92))*1000</f>
        <v>#DIV/0!</v>
      </c>
      <c r="AM91" s="239" t="e">
        <f>AL91/AD91</f>
        <v>#DIV/0!</v>
      </c>
      <c r="AN91" s="243"/>
      <c r="AO91" s="242" t="e">
        <f>(AN91+AN92)/(12*(AJ91+AJ92))*1000</f>
        <v>#DIV/0!</v>
      </c>
      <c r="AP91" s="5" t="e">
        <f>AD91+AL91+AO91</f>
        <v>#DIV/0!</v>
      </c>
      <c r="AQ91" s="7" t="e">
        <f>(AL91+AO91)/AD91</f>
        <v>#DIV/0!</v>
      </c>
      <c r="AR91" s="235" t="e">
        <f>AP91/AD91</f>
        <v>#DIV/0!</v>
      </c>
      <c r="AS91" s="255">
        <f t="shared" si="24"/>
        <v>0</v>
      </c>
      <c r="AT91" s="17">
        <f t="shared" si="22"/>
        <v>0</v>
      </c>
      <c r="AU91" s="234"/>
      <c r="AV91" s="18" t="e">
        <f t="shared" si="23"/>
        <v>#DIV/0!</v>
      </c>
      <c r="AW91" s="37"/>
      <c r="AX91" s="105"/>
      <c r="AY91" s="14" t="e">
        <f>(AS91+AS92-AW91-AW92)/((AX91+AX92)*12)</f>
        <v>#DIV/0!</v>
      </c>
      <c r="AZ91" s="403" t="e">
        <f>IF(AY91&lt;0,"!!!","")</f>
        <v>#DIV/0!</v>
      </c>
    </row>
    <row r="92" spans="1:52" ht="13.5" thickBot="1">
      <c r="A92" s="359">
        <v>3</v>
      </c>
      <c r="B92" s="496"/>
      <c r="C92" s="88" t="s">
        <v>34</v>
      </c>
      <c r="D92" s="419"/>
      <c r="E92" s="455"/>
      <c r="F92" s="420"/>
      <c r="G92" s="420"/>
      <c r="H92" s="420"/>
      <c r="I92" s="420"/>
      <c r="J92" s="420"/>
      <c r="K92" s="420"/>
      <c r="L92" s="420"/>
      <c r="M92" s="420"/>
      <c r="N92" s="420"/>
      <c r="O92" s="420"/>
      <c r="P92" s="421">
        <f t="shared" si="17"/>
        <v>0</v>
      </c>
      <c r="Q92" s="252" t="s">
        <v>71</v>
      </c>
      <c r="R92" s="196" t="s">
        <v>71</v>
      </c>
      <c r="S92" s="230" t="s">
        <v>71</v>
      </c>
      <c r="T92" s="197" t="s">
        <v>71</v>
      </c>
      <c r="U92" s="197" t="s">
        <v>71</v>
      </c>
      <c r="V92" s="214" t="e">
        <f t="shared" si="18"/>
        <v>#DIV/0!</v>
      </c>
      <c r="W92" s="202" t="e">
        <f t="shared" si="19"/>
        <v>#DIV/0!</v>
      </c>
      <c r="X92" s="202" t="e">
        <f t="shared" si="20"/>
        <v>#DIV/0!</v>
      </c>
      <c r="Y92" s="206" t="e">
        <f t="shared" si="16"/>
        <v>#DIV/0!</v>
      </c>
      <c r="Z92" s="467"/>
      <c r="AA92" s="132"/>
      <c r="AB92" s="226"/>
      <c r="AC92" s="201" t="s">
        <v>71</v>
      </c>
      <c r="AD92" s="197" t="s">
        <v>71</v>
      </c>
      <c r="AE92" s="228" t="s">
        <v>71</v>
      </c>
      <c r="AF92" s="281"/>
      <c r="AG92" s="229" t="s">
        <v>71</v>
      </c>
      <c r="AH92" s="230" t="s">
        <v>71</v>
      </c>
      <c r="AI92" s="231" t="s">
        <v>71</v>
      </c>
      <c r="AJ92" s="232">
        <f t="shared" si="21"/>
        <v>0</v>
      </c>
      <c r="AK92" s="229" t="s">
        <v>71</v>
      </c>
      <c r="AL92" s="230" t="s">
        <v>71</v>
      </c>
      <c r="AM92" s="240" t="s">
        <v>71</v>
      </c>
      <c r="AN92" s="284"/>
      <c r="AO92" s="229" t="s">
        <v>71</v>
      </c>
      <c r="AP92" s="229" t="s">
        <v>71</v>
      </c>
      <c r="AQ92" s="230" t="s">
        <v>71</v>
      </c>
      <c r="AR92" s="236" t="s">
        <v>71</v>
      </c>
      <c r="AS92" s="256">
        <f t="shared" si="24"/>
        <v>0</v>
      </c>
      <c r="AT92" s="84">
        <f t="shared" si="22"/>
        <v>0</v>
      </c>
      <c r="AU92" s="233"/>
      <c r="AV92" s="85" t="e">
        <f t="shared" si="23"/>
        <v>#DIV/0!</v>
      </c>
      <c r="AW92" s="86"/>
      <c r="AX92" s="106"/>
      <c r="AY92" s="87"/>
      <c r="AZ92" s="403" t="e">
        <f>AZ91</f>
        <v>#DIV/0!</v>
      </c>
    </row>
    <row r="93" spans="1:52" ht="12.75">
      <c r="A93" s="393">
        <v>3</v>
      </c>
      <c r="B93" s="503"/>
      <c r="C93" s="35" t="s">
        <v>33</v>
      </c>
      <c r="D93" s="417"/>
      <c r="E93" s="454"/>
      <c r="F93" s="248"/>
      <c r="G93" s="248"/>
      <c r="H93" s="248"/>
      <c r="I93" s="248"/>
      <c r="J93" s="248"/>
      <c r="K93" s="248"/>
      <c r="L93" s="248"/>
      <c r="M93" s="248"/>
      <c r="N93" s="248"/>
      <c r="O93" s="248"/>
      <c r="P93" s="418">
        <f t="shared" si="17"/>
        <v>0</v>
      </c>
      <c r="Q93" s="251">
        <f>P93+P94</f>
        <v>0</v>
      </c>
      <c r="R93" s="481"/>
      <c r="S93" s="491"/>
      <c r="T93" s="194"/>
      <c r="U93" s="175">
        <f>Q93-R93-S93-T93</f>
        <v>0</v>
      </c>
      <c r="V93" s="217" t="e">
        <f t="shared" si="18"/>
        <v>#DIV/0!</v>
      </c>
      <c r="W93" s="205" t="e">
        <f t="shared" si="19"/>
        <v>#DIV/0!</v>
      </c>
      <c r="X93" s="205" t="e">
        <f t="shared" si="20"/>
        <v>#DIV/0!</v>
      </c>
      <c r="Y93" s="209" t="e">
        <f t="shared" si="16"/>
        <v>#DIV/0!</v>
      </c>
      <c r="Z93" s="470"/>
      <c r="AA93" s="133"/>
      <c r="AB93" s="224" t="e">
        <f>(R93+S93)/(12*(D93-E93+D94-E94))*1000+(Z93/1.0062)*(F93+0.85*(G93+L93+M93))/(12*D93)*1000+(Z94/1.0062)*(F94+0.85*(G94+L94+M94))/(12*D94)*1000</f>
        <v>#DIV/0!</v>
      </c>
      <c r="AC93" s="200" t="e">
        <f>AB93-AD93</f>
        <v>#DIV/0!</v>
      </c>
      <c r="AD93" s="225" t="e">
        <f>(H93+H94+I93+I94)/(12*(D93+D94))*1000</f>
        <v>#DIV/0!</v>
      </c>
      <c r="AE93" s="104" t="e">
        <f>(AA93+AA94)*AB93*0.012</f>
        <v>#DIV/0!</v>
      </c>
      <c r="AF93" s="443"/>
      <c r="AG93" s="451" t="e">
        <f>AF93+AF94-AE93</f>
        <v>#DIV/0!</v>
      </c>
      <c r="AH93" s="5" t="e">
        <f>AG93/(12*(AA93+AA94))*1000</f>
        <v>#DIV/0!</v>
      </c>
      <c r="AI93" s="6" t="e">
        <f>AH93/AD93</f>
        <v>#DIV/0!</v>
      </c>
      <c r="AJ93" s="3">
        <f t="shared" si="21"/>
        <v>0</v>
      </c>
      <c r="AK93" s="9" t="e">
        <f>AF93+AF94-(AJ93+AJ94)*AB93*0.012</f>
        <v>#DIV/0!</v>
      </c>
      <c r="AL93" s="5" t="e">
        <f>AK93/(12*(AJ93+AJ94))*1000</f>
        <v>#DIV/0!</v>
      </c>
      <c r="AM93" s="239" t="e">
        <f>AL93/AD93</f>
        <v>#DIV/0!</v>
      </c>
      <c r="AN93" s="243"/>
      <c r="AO93" s="242" t="e">
        <f>(AN93+AN94)/(12*(AJ93+AJ94))*1000</f>
        <v>#DIV/0!</v>
      </c>
      <c r="AP93" s="5" t="e">
        <f>AD93+AL93+AO93</f>
        <v>#DIV/0!</v>
      </c>
      <c r="AQ93" s="7" t="e">
        <f>(AL93+AO93)/AD93</f>
        <v>#DIV/0!</v>
      </c>
      <c r="AR93" s="235" t="e">
        <f>AP93/AD93</f>
        <v>#DIV/0!</v>
      </c>
      <c r="AS93" s="255">
        <f t="shared" si="24"/>
        <v>0</v>
      </c>
      <c r="AT93" s="17">
        <f t="shared" si="22"/>
        <v>0</v>
      </c>
      <c r="AU93" s="234"/>
      <c r="AV93" s="18" t="e">
        <f t="shared" si="23"/>
        <v>#DIV/0!</v>
      </c>
      <c r="AW93" s="21"/>
      <c r="AX93" s="105"/>
      <c r="AY93" s="14" t="e">
        <f>(AS93+AS94-AW93-AW94)/((AX93+AX94)*12)</f>
        <v>#DIV/0!</v>
      </c>
      <c r="AZ93" s="403" t="e">
        <f>IF(AY93&lt;0,"!!!","")</f>
        <v>#DIV/0!</v>
      </c>
    </row>
    <row r="94" spans="1:52" ht="13.5" thickBot="1">
      <c r="A94" s="359">
        <v>3</v>
      </c>
      <c r="B94" s="496"/>
      <c r="C94" s="88" t="s">
        <v>34</v>
      </c>
      <c r="D94" s="419"/>
      <c r="E94" s="455"/>
      <c r="F94" s="420"/>
      <c r="G94" s="420"/>
      <c r="H94" s="420"/>
      <c r="I94" s="420"/>
      <c r="J94" s="420"/>
      <c r="K94" s="420"/>
      <c r="L94" s="420"/>
      <c r="M94" s="420"/>
      <c r="N94" s="420"/>
      <c r="O94" s="420"/>
      <c r="P94" s="421">
        <f t="shared" si="17"/>
        <v>0</v>
      </c>
      <c r="Q94" s="252" t="s">
        <v>71</v>
      </c>
      <c r="R94" s="196" t="s">
        <v>71</v>
      </c>
      <c r="S94" s="230" t="s">
        <v>71</v>
      </c>
      <c r="T94" s="197" t="s">
        <v>71</v>
      </c>
      <c r="U94" s="197" t="s">
        <v>71</v>
      </c>
      <c r="V94" s="214" t="e">
        <f t="shared" si="18"/>
        <v>#DIV/0!</v>
      </c>
      <c r="W94" s="202" t="e">
        <f t="shared" si="19"/>
        <v>#DIV/0!</v>
      </c>
      <c r="X94" s="202" t="e">
        <f t="shared" si="20"/>
        <v>#DIV/0!</v>
      </c>
      <c r="Y94" s="206" t="e">
        <f t="shared" si="16"/>
        <v>#DIV/0!</v>
      </c>
      <c r="Z94" s="467"/>
      <c r="AA94" s="132"/>
      <c r="AB94" s="226"/>
      <c r="AC94" s="201" t="s">
        <v>71</v>
      </c>
      <c r="AD94" s="197" t="s">
        <v>71</v>
      </c>
      <c r="AE94" s="228" t="s">
        <v>71</v>
      </c>
      <c r="AF94" s="281"/>
      <c r="AG94" s="229" t="s">
        <v>71</v>
      </c>
      <c r="AH94" s="230" t="s">
        <v>71</v>
      </c>
      <c r="AI94" s="231" t="s">
        <v>71</v>
      </c>
      <c r="AJ94" s="232">
        <f t="shared" si="21"/>
        <v>0</v>
      </c>
      <c r="AK94" s="229" t="s">
        <v>71</v>
      </c>
      <c r="AL94" s="230" t="s">
        <v>71</v>
      </c>
      <c r="AM94" s="240" t="s">
        <v>71</v>
      </c>
      <c r="AN94" s="284"/>
      <c r="AO94" s="229" t="s">
        <v>71</v>
      </c>
      <c r="AP94" s="229" t="s">
        <v>71</v>
      </c>
      <c r="AQ94" s="230" t="s">
        <v>71</v>
      </c>
      <c r="AR94" s="236" t="s">
        <v>71</v>
      </c>
      <c r="AS94" s="256">
        <f t="shared" si="24"/>
        <v>0</v>
      </c>
      <c r="AT94" s="84">
        <f t="shared" si="22"/>
        <v>0</v>
      </c>
      <c r="AU94" s="233"/>
      <c r="AV94" s="85" t="e">
        <f t="shared" si="23"/>
        <v>#DIV/0!</v>
      </c>
      <c r="AW94" s="90"/>
      <c r="AX94" s="106"/>
      <c r="AY94" s="87"/>
      <c r="AZ94" s="403" t="e">
        <f>AZ93</f>
        <v>#DIV/0!</v>
      </c>
    </row>
    <row r="95" spans="1:52" ht="13.5" thickBot="1">
      <c r="A95" s="393">
        <v>3</v>
      </c>
      <c r="B95" s="503"/>
      <c r="C95" s="35" t="s">
        <v>33</v>
      </c>
      <c r="D95" s="417"/>
      <c r="E95" s="454"/>
      <c r="F95" s="248"/>
      <c r="G95" s="248"/>
      <c r="H95" s="248"/>
      <c r="I95" s="248"/>
      <c r="J95" s="248"/>
      <c r="K95" s="248"/>
      <c r="L95" s="248"/>
      <c r="M95" s="248"/>
      <c r="N95" s="248"/>
      <c r="O95" s="248"/>
      <c r="P95" s="418">
        <f t="shared" si="17"/>
        <v>0</v>
      </c>
      <c r="Q95" s="251">
        <f>P95+P96</f>
        <v>0</v>
      </c>
      <c r="R95" s="481"/>
      <c r="S95" s="491"/>
      <c r="T95" s="194"/>
      <c r="U95" s="175">
        <f>Q95-R95-S95-T95</f>
        <v>0</v>
      </c>
      <c r="V95" s="217" t="e">
        <f t="shared" si="18"/>
        <v>#DIV/0!</v>
      </c>
      <c r="W95" s="205" t="e">
        <f t="shared" si="19"/>
        <v>#DIV/0!</v>
      </c>
      <c r="X95" s="205" t="e">
        <f t="shared" si="20"/>
        <v>#DIV/0!</v>
      </c>
      <c r="Y95" s="209" t="e">
        <f t="shared" si="16"/>
        <v>#DIV/0!</v>
      </c>
      <c r="Z95" s="470"/>
      <c r="AA95" s="133"/>
      <c r="AB95" s="224" t="e">
        <f>(R95+S95)/(12*(D95-E95+D96-E96))*1000+(Z95/1.0062)*(F95+0.85*(G95+L95+M95))/(12*D95)*1000+(Z96/1.0062)*(F96+0.85*(G96+L96+M96))/(12*D96)*1000</f>
        <v>#DIV/0!</v>
      </c>
      <c r="AC95" s="200" t="e">
        <f>AB95-AD95</f>
        <v>#DIV/0!</v>
      </c>
      <c r="AD95" s="225" t="e">
        <f>(H95+H96+I95+I96)/(12*(D95+D96))*1000</f>
        <v>#DIV/0!</v>
      </c>
      <c r="AE95" s="104" t="e">
        <f>(AA95+AA96)*AB95*0.012</f>
        <v>#DIV/0!</v>
      </c>
      <c r="AF95" s="443"/>
      <c r="AG95" s="451" t="e">
        <f>AF95+AF96-AE95</f>
        <v>#DIV/0!</v>
      </c>
      <c r="AH95" s="5" t="e">
        <f>AG95/(12*(AA95+AA96))*1000</f>
        <v>#DIV/0!</v>
      </c>
      <c r="AI95" s="6" t="e">
        <f>AH95/AD95</f>
        <v>#DIV/0!</v>
      </c>
      <c r="AJ95" s="3">
        <f t="shared" si="21"/>
        <v>0</v>
      </c>
      <c r="AK95" s="9" t="e">
        <f>AF95+AF96-(AJ95+AJ96)*AB95*0.012</f>
        <v>#DIV/0!</v>
      </c>
      <c r="AL95" s="5" t="e">
        <f>AK95/(12*(AJ95+AJ96))*1000</f>
        <v>#DIV/0!</v>
      </c>
      <c r="AM95" s="239" t="e">
        <f>AL95/AD95</f>
        <v>#DIV/0!</v>
      </c>
      <c r="AN95" s="243"/>
      <c r="AO95" s="242" t="e">
        <f>(AN95+AN96)/(12*(AJ95+AJ96))*1000</f>
        <v>#DIV/0!</v>
      </c>
      <c r="AP95" s="5" t="e">
        <f>AD95+AL95+AO95</f>
        <v>#DIV/0!</v>
      </c>
      <c r="AQ95" s="7" t="e">
        <f>(AL95+AO95)/AD95</f>
        <v>#DIV/0!</v>
      </c>
      <c r="AR95" s="235" t="e">
        <f>AP95/AD95</f>
        <v>#DIV/0!</v>
      </c>
      <c r="AS95" s="255">
        <f t="shared" si="24"/>
        <v>0</v>
      </c>
      <c r="AT95" s="17">
        <f t="shared" si="22"/>
        <v>0</v>
      </c>
      <c r="AU95" s="234"/>
      <c r="AV95" s="18" t="e">
        <f t="shared" si="23"/>
        <v>#DIV/0!</v>
      </c>
      <c r="AW95" s="90"/>
      <c r="AX95" s="105"/>
      <c r="AY95" s="14" t="e">
        <f>(AS95+AS96-AW95-AW96)/((AX95+AX96)*12)</f>
        <v>#DIV/0!</v>
      </c>
      <c r="AZ95" s="403" t="e">
        <f>IF(AY95&lt;0,"!!!","")</f>
        <v>#DIV/0!</v>
      </c>
    </row>
    <row r="96" spans="1:52" ht="13.5" thickBot="1">
      <c r="A96" s="359">
        <v>3</v>
      </c>
      <c r="B96" s="496"/>
      <c r="C96" s="88" t="s">
        <v>34</v>
      </c>
      <c r="D96" s="419"/>
      <c r="E96" s="455"/>
      <c r="F96" s="420"/>
      <c r="G96" s="420"/>
      <c r="H96" s="420"/>
      <c r="I96" s="420"/>
      <c r="J96" s="420"/>
      <c r="K96" s="420"/>
      <c r="L96" s="420"/>
      <c r="M96" s="420"/>
      <c r="N96" s="420"/>
      <c r="O96" s="420"/>
      <c r="P96" s="421">
        <f t="shared" si="17"/>
        <v>0</v>
      </c>
      <c r="Q96" s="252" t="s">
        <v>71</v>
      </c>
      <c r="R96" s="196" t="s">
        <v>71</v>
      </c>
      <c r="S96" s="230" t="s">
        <v>71</v>
      </c>
      <c r="T96" s="197" t="s">
        <v>71</v>
      </c>
      <c r="U96" s="197" t="s">
        <v>71</v>
      </c>
      <c r="V96" s="214" t="e">
        <f t="shared" si="18"/>
        <v>#DIV/0!</v>
      </c>
      <c r="W96" s="202" t="e">
        <f t="shared" si="19"/>
        <v>#DIV/0!</v>
      </c>
      <c r="X96" s="202" t="e">
        <f t="shared" si="20"/>
        <v>#DIV/0!</v>
      </c>
      <c r="Y96" s="206" t="e">
        <f t="shared" si="16"/>
        <v>#DIV/0!</v>
      </c>
      <c r="Z96" s="467"/>
      <c r="AA96" s="132"/>
      <c r="AB96" s="226"/>
      <c r="AC96" s="201" t="s">
        <v>71</v>
      </c>
      <c r="AD96" s="197" t="s">
        <v>71</v>
      </c>
      <c r="AE96" s="228" t="s">
        <v>71</v>
      </c>
      <c r="AF96" s="281"/>
      <c r="AG96" s="229" t="s">
        <v>71</v>
      </c>
      <c r="AH96" s="230" t="s">
        <v>71</v>
      </c>
      <c r="AI96" s="231" t="s">
        <v>71</v>
      </c>
      <c r="AJ96" s="232">
        <f t="shared" si="21"/>
        <v>0</v>
      </c>
      <c r="AK96" s="229" t="s">
        <v>71</v>
      </c>
      <c r="AL96" s="230" t="s">
        <v>71</v>
      </c>
      <c r="AM96" s="240" t="s">
        <v>71</v>
      </c>
      <c r="AN96" s="284"/>
      <c r="AO96" s="229" t="s">
        <v>71</v>
      </c>
      <c r="AP96" s="229" t="s">
        <v>71</v>
      </c>
      <c r="AQ96" s="230" t="s">
        <v>71</v>
      </c>
      <c r="AR96" s="236" t="s">
        <v>71</v>
      </c>
      <c r="AS96" s="256">
        <f t="shared" si="24"/>
        <v>0</v>
      </c>
      <c r="AT96" s="84">
        <f t="shared" si="22"/>
        <v>0</v>
      </c>
      <c r="AU96" s="233"/>
      <c r="AV96" s="85" t="e">
        <f t="shared" si="23"/>
        <v>#DIV/0!</v>
      </c>
      <c r="AW96" s="90"/>
      <c r="AX96" s="106"/>
      <c r="AY96" s="87"/>
      <c r="AZ96" s="403" t="e">
        <f>AZ95</f>
        <v>#DIV/0!</v>
      </c>
    </row>
    <row r="97" spans="1:52" ht="12.75">
      <c r="A97" s="393">
        <v>3</v>
      </c>
      <c r="B97" s="503"/>
      <c r="C97" s="35" t="s">
        <v>33</v>
      </c>
      <c r="D97" s="417"/>
      <c r="E97" s="454"/>
      <c r="F97" s="248"/>
      <c r="G97" s="248"/>
      <c r="H97" s="248"/>
      <c r="I97" s="248"/>
      <c r="J97" s="248"/>
      <c r="K97" s="248"/>
      <c r="L97" s="248"/>
      <c r="M97" s="248"/>
      <c r="N97" s="248"/>
      <c r="O97" s="248"/>
      <c r="P97" s="418">
        <f t="shared" si="17"/>
        <v>0</v>
      </c>
      <c r="Q97" s="251">
        <f>P97+P98</f>
        <v>0</v>
      </c>
      <c r="R97" s="481"/>
      <c r="S97" s="491"/>
      <c r="T97" s="194"/>
      <c r="U97" s="175">
        <f>Q97-R97-S97-T97</f>
        <v>0</v>
      </c>
      <c r="V97" s="217" t="e">
        <f t="shared" si="18"/>
        <v>#DIV/0!</v>
      </c>
      <c r="W97" s="205" t="e">
        <f t="shared" si="19"/>
        <v>#DIV/0!</v>
      </c>
      <c r="X97" s="205" t="e">
        <f t="shared" si="20"/>
        <v>#DIV/0!</v>
      </c>
      <c r="Y97" s="209" t="e">
        <f t="shared" si="16"/>
        <v>#DIV/0!</v>
      </c>
      <c r="Z97" s="470"/>
      <c r="AA97" s="133"/>
      <c r="AB97" s="224" t="e">
        <f>(R97+S97)/(12*(D97-E97+D98-E98))*1000+(Z97/1.0062)*(F97+0.85*(G97+L97+M97))/(12*D97)*1000+(Z98/1.0062)*(F98+0.85*(G98+L98+M98))/(12*D98)*1000</f>
        <v>#DIV/0!</v>
      </c>
      <c r="AC97" s="200" t="e">
        <f>AB97-AD97</f>
        <v>#DIV/0!</v>
      </c>
      <c r="AD97" s="225" t="e">
        <f>(H97+H98+I97+I98)/(12*(D97+D98))*1000</f>
        <v>#DIV/0!</v>
      </c>
      <c r="AE97" s="104" t="e">
        <f>(AA97+AA98)*AB97*0.012</f>
        <v>#DIV/0!</v>
      </c>
      <c r="AF97" s="443"/>
      <c r="AG97" s="451" t="e">
        <f>AF97+AF98-AE97</f>
        <v>#DIV/0!</v>
      </c>
      <c r="AH97" s="5" t="e">
        <f>AG97/(12*(AA97+AA98))*1000</f>
        <v>#DIV/0!</v>
      </c>
      <c r="AI97" s="6" t="e">
        <f>AH97/AD97</f>
        <v>#DIV/0!</v>
      </c>
      <c r="AJ97" s="3">
        <f t="shared" si="21"/>
        <v>0</v>
      </c>
      <c r="AK97" s="9" t="e">
        <f>AF97+AF98-(AJ97+AJ98)*AB97*0.012</f>
        <v>#DIV/0!</v>
      </c>
      <c r="AL97" s="5" t="e">
        <f>AK97/(12*(AJ97+AJ98))*1000</f>
        <v>#DIV/0!</v>
      </c>
      <c r="AM97" s="239" t="e">
        <f>AL97/AD97</f>
        <v>#DIV/0!</v>
      </c>
      <c r="AN97" s="243"/>
      <c r="AO97" s="242" t="e">
        <f>(AN97+AN98)/(12*(AJ97+AJ98))*1000</f>
        <v>#DIV/0!</v>
      </c>
      <c r="AP97" s="5" t="e">
        <f>AD97+AL97+AO97</f>
        <v>#DIV/0!</v>
      </c>
      <c r="AQ97" s="7" t="e">
        <f>(AL97+AO97)/AD97</f>
        <v>#DIV/0!</v>
      </c>
      <c r="AR97" s="235" t="e">
        <f>AP97/AD97</f>
        <v>#DIV/0!</v>
      </c>
      <c r="AS97" s="255">
        <f t="shared" si="24"/>
        <v>0</v>
      </c>
      <c r="AT97" s="17">
        <f t="shared" si="22"/>
        <v>0</v>
      </c>
      <c r="AU97" s="234"/>
      <c r="AV97" s="18" t="e">
        <f t="shared" si="23"/>
        <v>#DIV/0!</v>
      </c>
      <c r="AW97" s="21"/>
      <c r="AX97" s="105"/>
      <c r="AY97" s="14" t="e">
        <f>(AS97+AS98-AW97-AW98)/((AX97+AX98)*12)</f>
        <v>#DIV/0!</v>
      </c>
      <c r="AZ97" s="403" t="e">
        <f>IF(AY97&lt;0,"!!!","")</f>
        <v>#DIV/0!</v>
      </c>
    </row>
    <row r="98" spans="1:52" ht="13.5" thickBot="1">
      <c r="A98" s="359">
        <v>3</v>
      </c>
      <c r="B98" s="496"/>
      <c r="C98" s="88" t="s">
        <v>34</v>
      </c>
      <c r="D98" s="419"/>
      <c r="E98" s="455"/>
      <c r="F98" s="420"/>
      <c r="G98" s="420"/>
      <c r="H98" s="420"/>
      <c r="I98" s="420"/>
      <c r="J98" s="420"/>
      <c r="K98" s="420"/>
      <c r="L98" s="420"/>
      <c r="M98" s="420"/>
      <c r="N98" s="420"/>
      <c r="O98" s="420"/>
      <c r="P98" s="421">
        <f t="shared" si="17"/>
        <v>0</v>
      </c>
      <c r="Q98" s="252" t="s">
        <v>71</v>
      </c>
      <c r="R98" s="196" t="s">
        <v>71</v>
      </c>
      <c r="S98" s="230" t="s">
        <v>71</v>
      </c>
      <c r="T98" s="197" t="s">
        <v>71</v>
      </c>
      <c r="U98" s="197" t="s">
        <v>71</v>
      </c>
      <c r="V98" s="214" t="e">
        <f t="shared" si="18"/>
        <v>#DIV/0!</v>
      </c>
      <c r="W98" s="202" t="e">
        <f t="shared" si="19"/>
        <v>#DIV/0!</v>
      </c>
      <c r="X98" s="202" t="e">
        <f t="shared" si="20"/>
        <v>#DIV/0!</v>
      </c>
      <c r="Y98" s="206" t="e">
        <f t="shared" si="16"/>
        <v>#DIV/0!</v>
      </c>
      <c r="Z98" s="467"/>
      <c r="AA98" s="132"/>
      <c r="AB98" s="226"/>
      <c r="AC98" s="201" t="s">
        <v>71</v>
      </c>
      <c r="AD98" s="197" t="s">
        <v>71</v>
      </c>
      <c r="AE98" s="228" t="s">
        <v>71</v>
      </c>
      <c r="AF98" s="281"/>
      <c r="AG98" s="229" t="s">
        <v>71</v>
      </c>
      <c r="AH98" s="230" t="s">
        <v>71</v>
      </c>
      <c r="AI98" s="231" t="s">
        <v>71</v>
      </c>
      <c r="AJ98" s="232">
        <f t="shared" si="21"/>
        <v>0</v>
      </c>
      <c r="AK98" s="229" t="s">
        <v>71</v>
      </c>
      <c r="AL98" s="230" t="s">
        <v>71</v>
      </c>
      <c r="AM98" s="240" t="s">
        <v>71</v>
      </c>
      <c r="AN98" s="284"/>
      <c r="AO98" s="229" t="s">
        <v>71</v>
      </c>
      <c r="AP98" s="229" t="s">
        <v>71</v>
      </c>
      <c r="AQ98" s="230" t="s">
        <v>71</v>
      </c>
      <c r="AR98" s="236" t="s">
        <v>71</v>
      </c>
      <c r="AS98" s="256">
        <f t="shared" si="24"/>
        <v>0</v>
      </c>
      <c r="AT98" s="84">
        <f t="shared" si="22"/>
        <v>0</v>
      </c>
      <c r="AU98" s="233"/>
      <c r="AV98" s="85" t="e">
        <f t="shared" si="23"/>
        <v>#DIV/0!</v>
      </c>
      <c r="AW98" s="90"/>
      <c r="AX98" s="106"/>
      <c r="AY98" s="87"/>
      <c r="AZ98" s="403" t="e">
        <f>AZ97</f>
        <v>#DIV/0!</v>
      </c>
    </row>
    <row r="99" spans="1:52" ht="12.75">
      <c r="A99" s="393">
        <v>3</v>
      </c>
      <c r="B99" s="503"/>
      <c r="C99" s="35" t="s">
        <v>33</v>
      </c>
      <c r="D99" s="417"/>
      <c r="E99" s="454"/>
      <c r="F99" s="248"/>
      <c r="G99" s="248"/>
      <c r="H99" s="248"/>
      <c r="I99" s="248"/>
      <c r="J99" s="248"/>
      <c r="K99" s="248"/>
      <c r="L99" s="248"/>
      <c r="M99" s="248"/>
      <c r="N99" s="248"/>
      <c r="O99" s="248"/>
      <c r="P99" s="418">
        <f t="shared" si="17"/>
        <v>0</v>
      </c>
      <c r="Q99" s="251">
        <f>P99+P100</f>
        <v>0</v>
      </c>
      <c r="R99" s="481"/>
      <c r="S99" s="491"/>
      <c r="T99" s="194"/>
      <c r="U99" s="175">
        <f>Q99-R99-S99-T99</f>
        <v>0</v>
      </c>
      <c r="V99" s="217" t="e">
        <f t="shared" si="18"/>
        <v>#DIV/0!</v>
      </c>
      <c r="W99" s="205" t="e">
        <f t="shared" si="19"/>
        <v>#DIV/0!</v>
      </c>
      <c r="X99" s="205" t="e">
        <f t="shared" si="20"/>
        <v>#DIV/0!</v>
      </c>
      <c r="Y99" s="209" t="e">
        <f t="shared" si="16"/>
        <v>#DIV/0!</v>
      </c>
      <c r="Z99" s="470"/>
      <c r="AA99" s="133"/>
      <c r="AB99" s="224" t="e">
        <f>(R99+S99)/(12*(D99-E99+D100-E100))*1000+(Z99/1.0062)*(F99+0.85*(G99+L99+M99))/(12*D99)*1000+(Z100/1.0062)*(F100+0.85*(G100+L100+M100))/(12*D100)*1000</f>
        <v>#DIV/0!</v>
      </c>
      <c r="AC99" s="200" t="e">
        <f>AB99-AD99</f>
        <v>#DIV/0!</v>
      </c>
      <c r="AD99" s="225" t="e">
        <f>(H99+H100+I99+I100)/(12*(D99+D100))*1000</f>
        <v>#DIV/0!</v>
      </c>
      <c r="AE99" s="104" t="e">
        <f>(AA99+AA100)*AB99*0.012</f>
        <v>#DIV/0!</v>
      </c>
      <c r="AF99" s="443"/>
      <c r="AG99" s="451" t="e">
        <f>AF99+AF100-AE99</f>
        <v>#DIV/0!</v>
      </c>
      <c r="AH99" s="5" t="e">
        <f>AG99/(12*(AA99+AA100))*1000</f>
        <v>#DIV/0!</v>
      </c>
      <c r="AI99" s="6" t="e">
        <f>AH99/AD99</f>
        <v>#DIV/0!</v>
      </c>
      <c r="AJ99" s="3">
        <f t="shared" si="21"/>
        <v>0</v>
      </c>
      <c r="AK99" s="9" t="e">
        <f>AF99+AF100-(AJ99+AJ100)*AB99*0.012</f>
        <v>#DIV/0!</v>
      </c>
      <c r="AL99" s="5" t="e">
        <f>AK99/(12*(AJ99+AJ100))*1000</f>
        <v>#DIV/0!</v>
      </c>
      <c r="AM99" s="239" t="e">
        <f>AL99/AD99</f>
        <v>#DIV/0!</v>
      </c>
      <c r="AN99" s="243"/>
      <c r="AO99" s="242" t="e">
        <f>(AN99+AN100)/(12*(AJ99+AJ100))*1000</f>
        <v>#DIV/0!</v>
      </c>
      <c r="AP99" s="5" t="e">
        <f>AD99+AL99+AO99</f>
        <v>#DIV/0!</v>
      </c>
      <c r="AQ99" s="7" t="e">
        <f>(AL99+AO99)/AD99</f>
        <v>#DIV/0!</v>
      </c>
      <c r="AR99" s="235" t="e">
        <f>AP99/AD99</f>
        <v>#DIV/0!</v>
      </c>
      <c r="AS99" s="255">
        <f t="shared" si="24"/>
        <v>0</v>
      </c>
      <c r="AT99" s="17">
        <f t="shared" si="22"/>
        <v>0</v>
      </c>
      <c r="AU99" s="234"/>
      <c r="AV99" s="18" t="e">
        <f t="shared" si="23"/>
        <v>#DIV/0!</v>
      </c>
      <c r="AW99" s="21"/>
      <c r="AX99" s="105"/>
      <c r="AY99" s="14" t="e">
        <f>(AS99+AS100-AW99-AW100)/((AX99+AX100)*12)</f>
        <v>#DIV/0!</v>
      </c>
      <c r="AZ99" s="403" t="e">
        <f>IF(AY99&lt;0,"!!!","")</f>
        <v>#DIV/0!</v>
      </c>
    </row>
    <row r="100" spans="1:52" ht="13.5" thickBot="1">
      <c r="A100" s="359">
        <v>3</v>
      </c>
      <c r="B100" s="496"/>
      <c r="C100" s="88" t="s">
        <v>34</v>
      </c>
      <c r="D100" s="419"/>
      <c r="E100" s="455"/>
      <c r="F100" s="420"/>
      <c r="G100" s="420"/>
      <c r="H100" s="420"/>
      <c r="I100" s="420"/>
      <c r="J100" s="420"/>
      <c r="K100" s="420"/>
      <c r="L100" s="420"/>
      <c r="M100" s="420"/>
      <c r="N100" s="420"/>
      <c r="O100" s="420"/>
      <c r="P100" s="421">
        <f t="shared" si="17"/>
        <v>0</v>
      </c>
      <c r="Q100" s="252" t="s">
        <v>71</v>
      </c>
      <c r="R100" s="196" t="s">
        <v>71</v>
      </c>
      <c r="S100" s="230" t="s">
        <v>71</v>
      </c>
      <c r="T100" s="197" t="s">
        <v>71</v>
      </c>
      <c r="U100" s="197" t="s">
        <v>71</v>
      </c>
      <c r="V100" s="214" t="e">
        <f t="shared" si="18"/>
        <v>#DIV/0!</v>
      </c>
      <c r="W100" s="202" t="e">
        <f t="shared" si="19"/>
        <v>#DIV/0!</v>
      </c>
      <c r="X100" s="202" t="e">
        <f t="shared" si="20"/>
        <v>#DIV/0!</v>
      </c>
      <c r="Y100" s="206" t="e">
        <f t="shared" si="16"/>
        <v>#DIV/0!</v>
      </c>
      <c r="Z100" s="467"/>
      <c r="AA100" s="132"/>
      <c r="AB100" s="226"/>
      <c r="AC100" s="201" t="s">
        <v>71</v>
      </c>
      <c r="AD100" s="197" t="s">
        <v>71</v>
      </c>
      <c r="AE100" s="228" t="s">
        <v>71</v>
      </c>
      <c r="AF100" s="281"/>
      <c r="AG100" s="229" t="s">
        <v>71</v>
      </c>
      <c r="AH100" s="230" t="s">
        <v>71</v>
      </c>
      <c r="AI100" s="231" t="s">
        <v>71</v>
      </c>
      <c r="AJ100" s="232">
        <f t="shared" si="21"/>
        <v>0</v>
      </c>
      <c r="AK100" s="229" t="s">
        <v>71</v>
      </c>
      <c r="AL100" s="230" t="s">
        <v>71</v>
      </c>
      <c r="AM100" s="240" t="s">
        <v>71</v>
      </c>
      <c r="AN100" s="284"/>
      <c r="AO100" s="229" t="s">
        <v>71</v>
      </c>
      <c r="AP100" s="229" t="s">
        <v>71</v>
      </c>
      <c r="AQ100" s="230" t="s">
        <v>71</v>
      </c>
      <c r="AR100" s="236" t="s">
        <v>71</v>
      </c>
      <c r="AS100" s="256">
        <f t="shared" si="24"/>
        <v>0</v>
      </c>
      <c r="AT100" s="84">
        <f t="shared" si="22"/>
        <v>0</v>
      </c>
      <c r="AU100" s="233"/>
      <c r="AV100" s="85" t="e">
        <f t="shared" si="23"/>
        <v>#DIV/0!</v>
      </c>
      <c r="AW100" s="21"/>
      <c r="AX100" s="106"/>
      <c r="AY100" s="87"/>
      <c r="AZ100" s="403" t="e">
        <f>AZ99</f>
        <v>#DIV/0!</v>
      </c>
    </row>
    <row r="101" spans="1:52" ht="12.75">
      <c r="A101" s="393">
        <v>3</v>
      </c>
      <c r="B101" s="503"/>
      <c r="C101" s="35" t="s">
        <v>33</v>
      </c>
      <c r="D101" s="417"/>
      <c r="E101" s="454"/>
      <c r="F101" s="248"/>
      <c r="G101" s="248"/>
      <c r="H101" s="248"/>
      <c r="I101" s="248"/>
      <c r="J101" s="248"/>
      <c r="K101" s="248"/>
      <c r="L101" s="248"/>
      <c r="M101" s="248"/>
      <c r="N101" s="248"/>
      <c r="O101" s="248"/>
      <c r="P101" s="418">
        <f aca="true" t="shared" si="25" ref="P101:P132">SUM(F101:O101)</f>
        <v>0</v>
      </c>
      <c r="Q101" s="251">
        <f>P101+P102</f>
        <v>0</v>
      </c>
      <c r="R101" s="481"/>
      <c r="S101" s="491"/>
      <c r="T101" s="194"/>
      <c r="U101" s="175">
        <f>Q101-R101-S101-T101</f>
        <v>0</v>
      </c>
      <c r="V101" s="217" t="e">
        <f aca="true" t="shared" si="26" ref="V101:V132">P101/(12*D101)*1000</f>
        <v>#DIV/0!</v>
      </c>
      <c r="W101" s="205" t="e">
        <f aca="true" t="shared" si="27" ref="W101:W132">H101/(12*D101)*1000</f>
        <v>#DIV/0!</v>
      </c>
      <c r="X101" s="205" t="e">
        <f aca="true" t="shared" si="28" ref="X101:X132">I101/(12*D101)*1000</f>
        <v>#DIV/0!</v>
      </c>
      <c r="Y101" s="209" t="e">
        <f t="shared" si="16"/>
        <v>#DIV/0!</v>
      </c>
      <c r="Z101" s="470"/>
      <c r="AA101" s="133"/>
      <c r="AB101" s="224" t="e">
        <f>(R101+S101)/(12*(D101-E101+D102-E102))*1000+(Z101/1.0062)*(F101+0.85*(G101+L101+M101))/(12*D101)*1000+(Z102/1.0062)*(F102+0.85*(G102+L102+M102))/(12*D102)*1000</f>
        <v>#DIV/0!</v>
      </c>
      <c r="AC101" s="200" t="e">
        <f>AB101-AD101</f>
        <v>#DIV/0!</v>
      </c>
      <c r="AD101" s="225" t="e">
        <f>(H101+H102+I101+I102)/(12*(D101+D102))*1000</f>
        <v>#DIV/0!</v>
      </c>
      <c r="AE101" s="104" t="e">
        <f>(AA101+AA102)*AB101*0.012</f>
        <v>#DIV/0!</v>
      </c>
      <c r="AF101" s="443"/>
      <c r="AG101" s="451" t="e">
        <f>AF101+AF102-AE101</f>
        <v>#DIV/0!</v>
      </c>
      <c r="AH101" s="5" t="e">
        <f>AG101/(12*(AA101+AA102))*1000</f>
        <v>#DIV/0!</v>
      </c>
      <c r="AI101" s="6" t="e">
        <f>AH101/AD101</f>
        <v>#DIV/0!</v>
      </c>
      <c r="AJ101" s="3">
        <f aca="true" t="shared" si="29" ref="AJ101:AJ132">AA101</f>
        <v>0</v>
      </c>
      <c r="AK101" s="9" t="e">
        <f>AF101+AF102-(AJ101+AJ102)*AB101*0.012</f>
        <v>#DIV/0!</v>
      </c>
      <c r="AL101" s="5" t="e">
        <f>AK101/(12*(AJ101+AJ102))*1000</f>
        <v>#DIV/0!</v>
      </c>
      <c r="AM101" s="239" t="e">
        <f>AL101/AD101</f>
        <v>#DIV/0!</v>
      </c>
      <c r="AN101" s="243"/>
      <c r="AO101" s="242" t="e">
        <f>(AN101+AN102)/(12*(AJ101+AJ102))*1000</f>
        <v>#DIV/0!</v>
      </c>
      <c r="AP101" s="5" t="e">
        <f>AD101+AL101+AO101</f>
        <v>#DIV/0!</v>
      </c>
      <c r="AQ101" s="7" t="e">
        <f>(AL101+AO101)/AD101</f>
        <v>#DIV/0!</v>
      </c>
      <c r="AR101" s="235" t="e">
        <f>AP101/AD101</f>
        <v>#DIV/0!</v>
      </c>
      <c r="AS101" s="255">
        <f t="shared" si="24"/>
        <v>0</v>
      </c>
      <c r="AT101" s="17">
        <f aca="true" t="shared" si="30" ref="AT101:AT132">H101+I101</f>
        <v>0</v>
      </c>
      <c r="AU101" s="234"/>
      <c r="AV101" s="18" t="e">
        <f aca="true" t="shared" si="31" ref="AV101:AV132">Y101/AU101</f>
        <v>#DIV/0!</v>
      </c>
      <c r="AW101" s="21"/>
      <c r="AX101" s="105"/>
      <c r="AY101" s="14" t="e">
        <f>(AS101+AS102-AW101-AW102)/((AX101+AX102)*12)</f>
        <v>#DIV/0!</v>
      </c>
      <c r="AZ101" s="403" t="e">
        <f>IF(AY101&lt;0,"!!!","")</f>
        <v>#DIV/0!</v>
      </c>
    </row>
    <row r="102" spans="1:52" ht="13.5" thickBot="1">
      <c r="A102" s="359">
        <v>3</v>
      </c>
      <c r="B102" s="496"/>
      <c r="C102" s="88" t="s">
        <v>34</v>
      </c>
      <c r="D102" s="419"/>
      <c r="E102" s="455"/>
      <c r="F102" s="420"/>
      <c r="G102" s="420"/>
      <c r="H102" s="420"/>
      <c r="I102" s="420"/>
      <c r="J102" s="420"/>
      <c r="K102" s="420"/>
      <c r="L102" s="420"/>
      <c r="M102" s="420"/>
      <c r="N102" s="420"/>
      <c r="O102" s="420"/>
      <c r="P102" s="421">
        <f t="shared" si="25"/>
        <v>0</v>
      </c>
      <c r="Q102" s="252" t="s">
        <v>71</v>
      </c>
      <c r="R102" s="196" t="s">
        <v>71</v>
      </c>
      <c r="S102" s="230" t="s">
        <v>71</v>
      </c>
      <c r="T102" s="197" t="s">
        <v>71</v>
      </c>
      <c r="U102" s="197" t="s">
        <v>71</v>
      </c>
      <c r="V102" s="214" t="e">
        <f t="shared" si="26"/>
        <v>#DIV/0!</v>
      </c>
      <c r="W102" s="202" t="e">
        <f t="shared" si="27"/>
        <v>#DIV/0!</v>
      </c>
      <c r="X102" s="202" t="e">
        <f t="shared" si="28"/>
        <v>#DIV/0!</v>
      </c>
      <c r="Y102" s="206" t="e">
        <f t="shared" si="16"/>
        <v>#DIV/0!</v>
      </c>
      <c r="Z102" s="467"/>
      <c r="AA102" s="132"/>
      <c r="AB102" s="226"/>
      <c r="AC102" s="201" t="s">
        <v>71</v>
      </c>
      <c r="AD102" s="197" t="s">
        <v>71</v>
      </c>
      <c r="AE102" s="228" t="s">
        <v>71</v>
      </c>
      <c r="AF102" s="281"/>
      <c r="AG102" s="229" t="s">
        <v>71</v>
      </c>
      <c r="AH102" s="230" t="s">
        <v>71</v>
      </c>
      <c r="AI102" s="231" t="s">
        <v>71</v>
      </c>
      <c r="AJ102" s="232">
        <f t="shared" si="29"/>
        <v>0</v>
      </c>
      <c r="AK102" s="229" t="s">
        <v>71</v>
      </c>
      <c r="AL102" s="230" t="s">
        <v>71</v>
      </c>
      <c r="AM102" s="240" t="s">
        <v>71</v>
      </c>
      <c r="AN102" s="284"/>
      <c r="AO102" s="229" t="s">
        <v>71</v>
      </c>
      <c r="AP102" s="229" t="s">
        <v>71</v>
      </c>
      <c r="AQ102" s="230" t="s">
        <v>71</v>
      </c>
      <c r="AR102" s="236" t="s">
        <v>71</v>
      </c>
      <c r="AS102" s="256">
        <f t="shared" si="24"/>
        <v>0</v>
      </c>
      <c r="AT102" s="84">
        <f t="shared" si="30"/>
        <v>0</v>
      </c>
      <c r="AU102" s="233"/>
      <c r="AV102" s="85" t="e">
        <f t="shared" si="31"/>
        <v>#DIV/0!</v>
      </c>
      <c r="AW102" s="90"/>
      <c r="AX102" s="106"/>
      <c r="AY102" s="87"/>
      <c r="AZ102" s="403" t="e">
        <f>AZ101</f>
        <v>#DIV/0!</v>
      </c>
    </row>
    <row r="103" spans="1:52" ht="12.75">
      <c r="A103" s="393">
        <v>3</v>
      </c>
      <c r="B103" s="503"/>
      <c r="C103" s="35" t="s">
        <v>33</v>
      </c>
      <c r="D103" s="417"/>
      <c r="E103" s="454"/>
      <c r="F103" s="248"/>
      <c r="G103" s="248"/>
      <c r="H103" s="248"/>
      <c r="I103" s="248"/>
      <c r="J103" s="248"/>
      <c r="K103" s="248"/>
      <c r="L103" s="248"/>
      <c r="M103" s="248"/>
      <c r="N103" s="248"/>
      <c r="O103" s="248"/>
      <c r="P103" s="429">
        <f t="shared" si="25"/>
        <v>0</v>
      </c>
      <c r="Q103" s="251">
        <f>P103+P104</f>
        <v>0</v>
      </c>
      <c r="R103" s="481"/>
      <c r="S103" s="491"/>
      <c r="T103" s="194"/>
      <c r="U103" s="175">
        <f>Q103-R103-S103-T103</f>
        <v>0</v>
      </c>
      <c r="V103" s="217" t="e">
        <f t="shared" si="26"/>
        <v>#DIV/0!</v>
      </c>
      <c r="W103" s="205" t="e">
        <f t="shared" si="27"/>
        <v>#DIV/0!</v>
      </c>
      <c r="X103" s="205" t="e">
        <f t="shared" si="28"/>
        <v>#DIV/0!</v>
      </c>
      <c r="Y103" s="209" t="e">
        <f t="shared" si="16"/>
        <v>#DIV/0!</v>
      </c>
      <c r="Z103" s="470"/>
      <c r="AA103" s="133"/>
      <c r="AB103" s="224" t="e">
        <f>(R103+S103)/(12*(D103-E103+D104-E104))*1000+(Z103/1.0062)*(F103+0.85*(G103+L103+M103))/(12*D103)*1000+(Z104/1.0062)*(F104+0.85*(G104+L104+M104))/(12*D104)*1000</f>
        <v>#DIV/0!</v>
      </c>
      <c r="AC103" s="200" t="e">
        <f>AB103-AD103</f>
        <v>#DIV/0!</v>
      </c>
      <c r="AD103" s="225" t="e">
        <f>(H103+H104+I103+I104)/(12*(D103+D104))*1000</f>
        <v>#DIV/0!</v>
      </c>
      <c r="AE103" s="104" t="e">
        <f>(AA103+AA104)*AB103*0.012</f>
        <v>#DIV/0!</v>
      </c>
      <c r="AF103" s="443"/>
      <c r="AG103" s="451" t="e">
        <f>AF103+AF104-AE103</f>
        <v>#DIV/0!</v>
      </c>
      <c r="AH103" s="5" t="e">
        <f>AG103/(12*(AA103+AA104))*1000</f>
        <v>#DIV/0!</v>
      </c>
      <c r="AI103" s="6" t="e">
        <f>AH103/AD103</f>
        <v>#DIV/0!</v>
      </c>
      <c r="AJ103" s="3">
        <f t="shared" si="29"/>
        <v>0</v>
      </c>
      <c r="AK103" s="9" t="e">
        <f>AF103+AF104-(AJ103+AJ104)*AB103*0.012</f>
        <v>#DIV/0!</v>
      </c>
      <c r="AL103" s="5" t="e">
        <f>AK103/(12*(AJ103+AJ104))*1000</f>
        <v>#DIV/0!</v>
      </c>
      <c r="AM103" s="239" t="e">
        <f>AL103/AD103</f>
        <v>#DIV/0!</v>
      </c>
      <c r="AN103" s="243"/>
      <c r="AO103" s="242" t="e">
        <f>(AN103+AN104)/(12*(AJ103+AJ104))*1000</f>
        <v>#DIV/0!</v>
      </c>
      <c r="AP103" s="5" t="e">
        <f>AD103+AL103+AO103</f>
        <v>#DIV/0!</v>
      </c>
      <c r="AQ103" s="7" t="e">
        <f>(AL103+AO103)/AD103</f>
        <v>#DIV/0!</v>
      </c>
      <c r="AR103" s="235" t="e">
        <f>AP103/AD103</f>
        <v>#DIV/0!</v>
      </c>
      <c r="AS103" s="255">
        <f>AF103+AN103</f>
        <v>0</v>
      </c>
      <c r="AT103" s="17">
        <f t="shared" si="30"/>
        <v>0</v>
      </c>
      <c r="AU103" s="234"/>
      <c r="AV103" s="18" t="e">
        <f t="shared" si="31"/>
        <v>#DIV/0!</v>
      </c>
      <c r="AW103" s="21"/>
      <c r="AX103" s="105"/>
      <c r="AY103" s="14" t="e">
        <f>(AS103+AS104-AW103-AW104)/((AX103+AX104)*12)</f>
        <v>#DIV/0!</v>
      </c>
      <c r="AZ103" s="403" t="e">
        <f>IF(AY103&lt;0,"!!!","")</f>
        <v>#DIV/0!</v>
      </c>
    </row>
    <row r="104" spans="1:52" ht="13.5" thickBot="1">
      <c r="A104" s="359">
        <v>3</v>
      </c>
      <c r="B104" s="496"/>
      <c r="C104" s="88" t="s">
        <v>34</v>
      </c>
      <c r="D104" s="419"/>
      <c r="E104" s="455"/>
      <c r="F104" s="420"/>
      <c r="G104" s="420"/>
      <c r="H104" s="420"/>
      <c r="I104" s="420"/>
      <c r="J104" s="420"/>
      <c r="K104" s="420"/>
      <c r="L104" s="420"/>
      <c r="M104" s="420"/>
      <c r="N104" s="420"/>
      <c r="O104" s="420"/>
      <c r="P104" s="430">
        <f t="shared" si="25"/>
        <v>0</v>
      </c>
      <c r="Q104" s="252" t="s">
        <v>71</v>
      </c>
      <c r="R104" s="196" t="s">
        <v>71</v>
      </c>
      <c r="S104" s="230" t="s">
        <v>71</v>
      </c>
      <c r="T104" s="197" t="s">
        <v>71</v>
      </c>
      <c r="U104" s="197" t="s">
        <v>71</v>
      </c>
      <c r="V104" s="214" t="e">
        <f t="shared" si="26"/>
        <v>#DIV/0!</v>
      </c>
      <c r="W104" s="202" t="e">
        <f t="shared" si="27"/>
        <v>#DIV/0!</v>
      </c>
      <c r="X104" s="202" t="e">
        <f t="shared" si="28"/>
        <v>#DIV/0!</v>
      </c>
      <c r="Y104" s="206" t="e">
        <f t="shared" si="16"/>
        <v>#DIV/0!</v>
      </c>
      <c r="Z104" s="467"/>
      <c r="AA104" s="132"/>
      <c r="AB104" s="226"/>
      <c r="AC104" s="201" t="s">
        <v>71</v>
      </c>
      <c r="AD104" s="197" t="s">
        <v>71</v>
      </c>
      <c r="AE104" s="228" t="s">
        <v>71</v>
      </c>
      <c r="AF104" s="281"/>
      <c r="AG104" s="229" t="s">
        <v>71</v>
      </c>
      <c r="AH104" s="230" t="s">
        <v>71</v>
      </c>
      <c r="AI104" s="231" t="s">
        <v>71</v>
      </c>
      <c r="AJ104" s="232">
        <f t="shared" si="29"/>
        <v>0</v>
      </c>
      <c r="AK104" s="229" t="s">
        <v>71</v>
      </c>
      <c r="AL104" s="230" t="s">
        <v>71</v>
      </c>
      <c r="AM104" s="240" t="s">
        <v>71</v>
      </c>
      <c r="AN104" s="284"/>
      <c r="AO104" s="229" t="s">
        <v>71</v>
      </c>
      <c r="AP104" s="229" t="s">
        <v>71</v>
      </c>
      <c r="AQ104" s="230" t="s">
        <v>71</v>
      </c>
      <c r="AR104" s="236" t="s">
        <v>71</v>
      </c>
      <c r="AS104" s="256">
        <f t="shared" si="24"/>
        <v>0</v>
      </c>
      <c r="AT104" s="84">
        <f t="shared" si="30"/>
        <v>0</v>
      </c>
      <c r="AU104" s="233"/>
      <c r="AV104" s="85" t="e">
        <f t="shared" si="31"/>
        <v>#DIV/0!</v>
      </c>
      <c r="AW104" s="90"/>
      <c r="AX104" s="106"/>
      <c r="AY104" s="87"/>
      <c r="AZ104" s="403" t="e">
        <f>AZ103</f>
        <v>#DIV/0!</v>
      </c>
    </row>
    <row r="105" spans="1:52" ht="12.75">
      <c r="A105" s="393">
        <v>3</v>
      </c>
      <c r="B105" s="503"/>
      <c r="C105" s="35" t="s">
        <v>33</v>
      </c>
      <c r="D105" s="417"/>
      <c r="E105" s="454"/>
      <c r="F105" s="248"/>
      <c r="G105" s="248"/>
      <c r="H105" s="248"/>
      <c r="I105" s="248"/>
      <c r="J105" s="248"/>
      <c r="K105" s="248"/>
      <c r="L105" s="248"/>
      <c r="M105" s="248"/>
      <c r="N105" s="248"/>
      <c r="O105" s="248"/>
      <c r="P105" s="429">
        <f t="shared" si="25"/>
        <v>0</v>
      </c>
      <c r="Q105" s="251">
        <f>P105+P106</f>
        <v>0</v>
      </c>
      <c r="R105" s="481"/>
      <c r="S105" s="491"/>
      <c r="T105" s="194"/>
      <c r="U105" s="175">
        <f>Q105-R105-S105-T105</f>
        <v>0</v>
      </c>
      <c r="V105" s="217" t="e">
        <f t="shared" si="26"/>
        <v>#DIV/0!</v>
      </c>
      <c r="W105" s="205" t="e">
        <f t="shared" si="27"/>
        <v>#DIV/0!</v>
      </c>
      <c r="X105" s="205" t="e">
        <f t="shared" si="28"/>
        <v>#DIV/0!</v>
      </c>
      <c r="Y105" s="209" t="e">
        <f t="shared" si="16"/>
        <v>#DIV/0!</v>
      </c>
      <c r="Z105" s="470"/>
      <c r="AA105" s="133"/>
      <c r="AB105" s="224" t="e">
        <f>(R105+S105)/(12*(D105-E105+D106-E106))*1000+(Z105/1.0062)*(F105+0.85*(G105+L105+M105))/(12*D105)*1000+(Z106/1.0062)*(F106+0.85*(G106+L106+M106))/(12*D106)*1000</f>
        <v>#DIV/0!</v>
      </c>
      <c r="AC105" s="200" t="e">
        <f>AB105-AD105</f>
        <v>#DIV/0!</v>
      </c>
      <c r="AD105" s="225" t="e">
        <f>(H105+H106+I105+I106)/(12*(D105+D106))*1000</f>
        <v>#DIV/0!</v>
      </c>
      <c r="AE105" s="104" t="e">
        <f>(AA105+AA106)*AB105*0.012</f>
        <v>#DIV/0!</v>
      </c>
      <c r="AF105" s="443"/>
      <c r="AG105" s="451" t="e">
        <f>AF105+AF106-AE105</f>
        <v>#DIV/0!</v>
      </c>
      <c r="AH105" s="5" t="e">
        <f>AG105/(12*(AA105+AA106))*1000</f>
        <v>#DIV/0!</v>
      </c>
      <c r="AI105" s="6" t="e">
        <f>AH105/AD105</f>
        <v>#DIV/0!</v>
      </c>
      <c r="AJ105" s="3">
        <f t="shared" si="29"/>
        <v>0</v>
      </c>
      <c r="AK105" s="9" t="e">
        <f>AF105+AF106-(AJ105+AJ106)*AB105*0.012</f>
        <v>#DIV/0!</v>
      </c>
      <c r="AL105" s="5" t="e">
        <f>AK105/(12*(AJ105+AJ106))*1000</f>
        <v>#DIV/0!</v>
      </c>
      <c r="AM105" s="239" t="e">
        <f>AL105/AD105</f>
        <v>#DIV/0!</v>
      </c>
      <c r="AN105" s="243"/>
      <c r="AO105" s="242" t="e">
        <f>(AN105+AN106)/(12*(AJ105+AJ106))*1000</f>
        <v>#DIV/0!</v>
      </c>
      <c r="AP105" s="5" t="e">
        <f>AD105+AL105+AO105</f>
        <v>#DIV/0!</v>
      </c>
      <c r="AQ105" s="7" t="e">
        <f>(AL105+AO105)/AD105</f>
        <v>#DIV/0!</v>
      </c>
      <c r="AR105" s="235" t="e">
        <f>AP105/AD105</f>
        <v>#DIV/0!</v>
      </c>
      <c r="AS105" s="255">
        <f t="shared" si="24"/>
        <v>0</v>
      </c>
      <c r="AT105" s="17">
        <f t="shared" si="30"/>
        <v>0</v>
      </c>
      <c r="AU105" s="234"/>
      <c r="AV105" s="18" t="e">
        <f t="shared" si="31"/>
        <v>#DIV/0!</v>
      </c>
      <c r="AW105" s="21"/>
      <c r="AX105" s="105"/>
      <c r="AY105" s="14" t="e">
        <f>(AS105+AS106-AW105-AW106)/((AX105+AX106)*12)</f>
        <v>#DIV/0!</v>
      </c>
      <c r="AZ105" s="403" t="e">
        <f>IF(AY105&lt;0,"!!!","")</f>
        <v>#DIV/0!</v>
      </c>
    </row>
    <row r="106" spans="1:52" ht="13.5" thickBot="1">
      <c r="A106" s="359">
        <v>3</v>
      </c>
      <c r="B106" s="496"/>
      <c r="C106" s="88" t="s">
        <v>34</v>
      </c>
      <c r="D106" s="419"/>
      <c r="E106" s="455"/>
      <c r="F106" s="420"/>
      <c r="G106" s="420"/>
      <c r="H106" s="420"/>
      <c r="I106" s="420"/>
      <c r="J106" s="420"/>
      <c r="K106" s="420"/>
      <c r="L106" s="420"/>
      <c r="M106" s="420"/>
      <c r="N106" s="420"/>
      <c r="O106" s="420"/>
      <c r="P106" s="421">
        <f t="shared" si="25"/>
        <v>0</v>
      </c>
      <c r="Q106" s="252" t="s">
        <v>71</v>
      </c>
      <c r="R106" s="196" t="s">
        <v>71</v>
      </c>
      <c r="S106" s="230" t="s">
        <v>71</v>
      </c>
      <c r="T106" s="197" t="s">
        <v>71</v>
      </c>
      <c r="U106" s="197" t="s">
        <v>71</v>
      </c>
      <c r="V106" s="214" t="e">
        <f t="shared" si="26"/>
        <v>#DIV/0!</v>
      </c>
      <c r="W106" s="202" t="e">
        <f t="shared" si="27"/>
        <v>#DIV/0!</v>
      </c>
      <c r="X106" s="202" t="e">
        <f t="shared" si="28"/>
        <v>#DIV/0!</v>
      </c>
      <c r="Y106" s="206" t="e">
        <f t="shared" si="16"/>
        <v>#DIV/0!</v>
      </c>
      <c r="Z106" s="467"/>
      <c r="AA106" s="132"/>
      <c r="AB106" s="226"/>
      <c r="AC106" s="201" t="s">
        <v>71</v>
      </c>
      <c r="AD106" s="197" t="s">
        <v>71</v>
      </c>
      <c r="AE106" s="228" t="s">
        <v>71</v>
      </c>
      <c r="AF106" s="281"/>
      <c r="AG106" s="229" t="s">
        <v>71</v>
      </c>
      <c r="AH106" s="230" t="s">
        <v>71</v>
      </c>
      <c r="AI106" s="231" t="s">
        <v>71</v>
      </c>
      <c r="AJ106" s="232">
        <f t="shared" si="29"/>
        <v>0</v>
      </c>
      <c r="AK106" s="229" t="s">
        <v>71</v>
      </c>
      <c r="AL106" s="230" t="s">
        <v>71</v>
      </c>
      <c r="AM106" s="240" t="s">
        <v>71</v>
      </c>
      <c r="AN106" s="284"/>
      <c r="AO106" s="229" t="s">
        <v>71</v>
      </c>
      <c r="AP106" s="229" t="s">
        <v>71</v>
      </c>
      <c r="AQ106" s="230" t="s">
        <v>71</v>
      </c>
      <c r="AR106" s="236" t="s">
        <v>71</v>
      </c>
      <c r="AS106" s="256">
        <f t="shared" si="24"/>
        <v>0</v>
      </c>
      <c r="AT106" s="84">
        <f t="shared" si="30"/>
        <v>0</v>
      </c>
      <c r="AU106" s="233"/>
      <c r="AV106" s="85" t="e">
        <f t="shared" si="31"/>
        <v>#DIV/0!</v>
      </c>
      <c r="AW106" s="90"/>
      <c r="AX106" s="106"/>
      <c r="AY106" s="87"/>
      <c r="AZ106" s="403" t="e">
        <f>AZ105</f>
        <v>#DIV/0!</v>
      </c>
    </row>
    <row r="107" spans="1:52" ht="12.75">
      <c r="A107" s="393">
        <v>3</v>
      </c>
      <c r="B107" s="503"/>
      <c r="C107" s="35" t="s">
        <v>33</v>
      </c>
      <c r="D107" s="417"/>
      <c r="E107" s="454"/>
      <c r="F107" s="248"/>
      <c r="G107" s="248"/>
      <c r="H107" s="248"/>
      <c r="I107" s="248"/>
      <c r="J107" s="248"/>
      <c r="K107" s="248"/>
      <c r="L107" s="248"/>
      <c r="M107" s="248"/>
      <c r="N107" s="248"/>
      <c r="O107" s="248"/>
      <c r="P107" s="418">
        <f t="shared" si="25"/>
        <v>0</v>
      </c>
      <c r="Q107" s="251">
        <f>P107+P108</f>
        <v>0</v>
      </c>
      <c r="R107" s="481"/>
      <c r="S107" s="491"/>
      <c r="T107" s="194"/>
      <c r="U107" s="175">
        <f>Q107-R107-S107-T107</f>
        <v>0</v>
      </c>
      <c r="V107" s="217" t="e">
        <f t="shared" si="26"/>
        <v>#DIV/0!</v>
      </c>
      <c r="W107" s="205" t="e">
        <f t="shared" si="27"/>
        <v>#DIV/0!</v>
      </c>
      <c r="X107" s="205" t="e">
        <f t="shared" si="28"/>
        <v>#DIV/0!</v>
      </c>
      <c r="Y107" s="209" t="e">
        <f t="shared" si="16"/>
        <v>#DIV/0!</v>
      </c>
      <c r="Z107" s="470"/>
      <c r="AA107" s="133"/>
      <c r="AB107" s="224" t="e">
        <f>(R107+S107)/(12*(D107-E107+D108-E108))*1000+(Z107/1.0062)*(F107+0.85*(G107+L107+M107))/(12*D107)*1000+(Z108/1.0062)*(F108+0.85*(G108+L108+M108))/(12*D108)*1000</f>
        <v>#DIV/0!</v>
      </c>
      <c r="AC107" s="200" t="e">
        <f>AB107-AD107</f>
        <v>#DIV/0!</v>
      </c>
      <c r="AD107" s="225" t="e">
        <f>(H107+H108+I107+I108)/(12*(D107+D108))*1000</f>
        <v>#DIV/0!</v>
      </c>
      <c r="AE107" s="104" t="e">
        <f>(AA107+AA108)*AB107*0.012</f>
        <v>#DIV/0!</v>
      </c>
      <c r="AF107" s="443"/>
      <c r="AG107" s="451" t="e">
        <f>AF107+AF108-AE107</f>
        <v>#DIV/0!</v>
      </c>
      <c r="AH107" s="5" t="e">
        <f>AG107/(12*(AA107+AA108))*1000</f>
        <v>#DIV/0!</v>
      </c>
      <c r="AI107" s="6" t="e">
        <f>AH107/AD107</f>
        <v>#DIV/0!</v>
      </c>
      <c r="AJ107" s="3">
        <f t="shared" si="29"/>
        <v>0</v>
      </c>
      <c r="AK107" s="9" t="e">
        <f>AF107+AF108-(AJ107+AJ108)*AB107*0.012</f>
        <v>#DIV/0!</v>
      </c>
      <c r="AL107" s="5" t="e">
        <f>AK107/(12*(AJ107+AJ108))*1000</f>
        <v>#DIV/0!</v>
      </c>
      <c r="AM107" s="239" t="e">
        <f>AL107/AD107</f>
        <v>#DIV/0!</v>
      </c>
      <c r="AN107" s="243"/>
      <c r="AO107" s="242" t="e">
        <f>(AN107+AN108)/(12*(AJ107+AJ108))*1000</f>
        <v>#DIV/0!</v>
      </c>
      <c r="AP107" s="5" t="e">
        <f>AD107+AL107+AO107</f>
        <v>#DIV/0!</v>
      </c>
      <c r="AQ107" s="7" t="e">
        <f>(AL107+AO107)/AD107</f>
        <v>#DIV/0!</v>
      </c>
      <c r="AR107" s="235" t="e">
        <f>AP107/AD107</f>
        <v>#DIV/0!</v>
      </c>
      <c r="AS107" s="255">
        <f t="shared" si="24"/>
        <v>0</v>
      </c>
      <c r="AT107" s="17">
        <f t="shared" si="30"/>
        <v>0</v>
      </c>
      <c r="AU107" s="234"/>
      <c r="AV107" s="18" t="e">
        <f t="shared" si="31"/>
        <v>#DIV/0!</v>
      </c>
      <c r="AW107" s="21"/>
      <c r="AX107" s="105"/>
      <c r="AY107" s="14" t="e">
        <f>(AS107+AS108-AW107-AW108)/((AX107+AX108)*12)</f>
        <v>#DIV/0!</v>
      </c>
      <c r="AZ107" s="403" t="e">
        <f>IF(AY107&lt;0,"!!!","")</f>
        <v>#DIV/0!</v>
      </c>
    </row>
    <row r="108" spans="1:52" ht="13.5" thickBot="1">
      <c r="A108" s="359">
        <v>3</v>
      </c>
      <c r="B108" s="496"/>
      <c r="C108" s="88" t="s">
        <v>34</v>
      </c>
      <c r="D108" s="419"/>
      <c r="E108" s="455"/>
      <c r="F108" s="420"/>
      <c r="G108" s="420"/>
      <c r="H108" s="420"/>
      <c r="I108" s="420"/>
      <c r="J108" s="420"/>
      <c r="K108" s="420"/>
      <c r="L108" s="420"/>
      <c r="M108" s="420"/>
      <c r="N108" s="420"/>
      <c r="O108" s="420"/>
      <c r="P108" s="430">
        <f t="shared" si="25"/>
        <v>0</v>
      </c>
      <c r="Q108" s="252" t="s">
        <v>71</v>
      </c>
      <c r="R108" s="196" t="s">
        <v>71</v>
      </c>
      <c r="S108" s="230" t="s">
        <v>71</v>
      </c>
      <c r="T108" s="197" t="s">
        <v>71</v>
      </c>
      <c r="U108" s="197" t="s">
        <v>71</v>
      </c>
      <c r="V108" s="214" t="e">
        <f t="shared" si="26"/>
        <v>#DIV/0!</v>
      </c>
      <c r="W108" s="202" t="e">
        <f t="shared" si="27"/>
        <v>#DIV/0!</v>
      </c>
      <c r="X108" s="202" t="e">
        <f t="shared" si="28"/>
        <v>#DIV/0!</v>
      </c>
      <c r="Y108" s="206" t="e">
        <f t="shared" si="16"/>
        <v>#DIV/0!</v>
      </c>
      <c r="Z108" s="467"/>
      <c r="AA108" s="132"/>
      <c r="AB108" s="226"/>
      <c r="AC108" s="201" t="s">
        <v>71</v>
      </c>
      <c r="AD108" s="197" t="s">
        <v>71</v>
      </c>
      <c r="AE108" s="228" t="s">
        <v>71</v>
      </c>
      <c r="AF108" s="281"/>
      <c r="AG108" s="229" t="s">
        <v>71</v>
      </c>
      <c r="AH108" s="230" t="s">
        <v>71</v>
      </c>
      <c r="AI108" s="231" t="s">
        <v>71</v>
      </c>
      <c r="AJ108" s="232">
        <f t="shared" si="29"/>
        <v>0</v>
      </c>
      <c r="AK108" s="229" t="s">
        <v>71</v>
      </c>
      <c r="AL108" s="230" t="s">
        <v>71</v>
      </c>
      <c r="AM108" s="240" t="s">
        <v>71</v>
      </c>
      <c r="AN108" s="284"/>
      <c r="AO108" s="229" t="s">
        <v>71</v>
      </c>
      <c r="AP108" s="229" t="s">
        <v>71</v>
      </c>
      <c r="AQ108" s="230" t="s">
        <v>71</v>
      </c>
      <c r="AR108" s="236" t="s">
        <v>71</v>
      </c>
      <c r="AS108" s="256">
        <f t="shared" si="24"/>
        <v>0</v>
      </c>
      <c r="AT108" s="84">
        <f t="shared" si="30"/>
        <v>0</v>
      </c>
      <c r="AU108" s="233"/>
      <c r="AV108" s="85" t="e">
        <f t="shared" si="31"/>
        <v>#DIV/0!</v>
      </c>
      <c r="AW108" s="90"/>
      <c r="AX108" s="106"/>
      <c r="AY108" s="87"/>
      <c r="AZ108" s="403" t="e">
        <f>AZ107</f>
        <v>#DIV/0!</v>
      </c>
    </row>
    <row r="109" spans="1:52" ht="12.75">
      <c r="A109" s="393">
        <v>3</v>
      </c>
      <c r="B109" s="503"/>
      <c r="C109" s="35" t="s">
        <v>33</v>
      </c>
      <c r="D109" s="417"/>
      <c r="E109" s="454"/>
      <c r="F109" s="248"/>
      <c r="G109" s="248"/>
      <c r="H109" s="248"/>
      <c r="I109" s="248"/>
      <c r="J109" s="248"/>
      <c r="K109" s="248"/>
      <c r="L109" s="248"/>
      <c r="M109" s="248"/>
      <c r="N109" s="248"/>
      <c r="O109" s="248"/>
      <c r="P109" s="429">
        <f t="shared" si="25"/>
        <v>0</v>
      </c>
      <c r="Q109" s="251">
        <f>P109+P110</f>
        <v>0</v>
      </c>
      <c r="R109" s="481"/>
      <c r="S109" s="491"/>
      <c r="T109" s="194"/>
      <c r="U109" s="175">
        <f>Q109-R109-S109-T109</f>
        <v>0</v>
      </c>
      <c r="V109" s="217" t="e">
        <f t="shared" si="26"/>
        <v>#DIV/0!</v>
      </c>
      <c r="W109" s="205" t="e">
        <f t="shared" si="27"/>
        <v>#DIV/0!</v>
      </c>
      <c r="X109" s="205" t="e">
        <f t="shared" si="28"/>
        <v>#DIV/0!</v>
      </c>
      <c r="Y109" s="209" t="e">
        <f t="shared" si="16"/>
        <v>#DIV/0!</v>
      </c>
      <c r="Z109" s="470"/>
      <c r="AA109" s="133"/>
      <c r="AB109" s="224" t="e">
        <f>(R109+S109)/(12*(D109-E109+D110-E110))*1000+(Z109/1.0062)*(F109+0.85*(G109+L109+M109))/(12*D109)*1000+(Z110/1.0062)*(F110+0.85*(G110+L110+M110))/(12*D110)*1000</f>
        <v>#DIV/0!</v>
      </c>
      <c r="AC109" s="200" t="e">
        <f>AB109-AD109</f>
        <v>#DIV/0!</v>
      </c>
      <c r="AD109" s="225" t="e">
        <f>(H109+H110+I109+I110)/(12*(D109+D110))*1000</f>
        <v>#DIV/0!</v>
      </c>
      <c r="AE109" s="104" t="e">
        <f>(AA109+AA110)*AB109*0.012</f>
        <v>#DIV/0!</v>
      </c>
      <c r="AF109" s="443"/>
      <c r="AG109" s="451" t="e">
        <f>AF109+AF110-AE109</f>
        <v>#DIV/0!</v>
      </c>
      <c r="AH109" s="5" t="e">
        <f>AG109/(12*(AA109+AA110))*1000</f>
        <v>#DIV/0!</v>
      </c>
      <c r="AI109" s="6" t="e">
        <f>AH109/AD109</f>
        <v>#DIV/0!</v>
      </c>
      <c r="AJ109" s="3">
        <f t="shared" si="29"/>
        <v>0</v>
      </c>
      <c r="AK109" s="9" t="e">
        <f>AF109+AF110-(AJ109+AJ110)*AB109*0.012</f>
        <v>#DIV/0!</v>
      </c>
      <c r="AL109" s="5" t="e">
        <f>AK109/(12*(AJ109+AJ110))*1000</f>
        <v>#DIV/0!</v>
      </c>
      <c r="AM109" s="239" t="e">
        <f>AL109/AD109</f>
        <v>#DIV/0!</v>
      </c>
      <c r="AN109" s="243"/>
      <c r="AO109" s="242" t="e">
        <f>(AN109+AN110)/(12*(AJ109+AJ110))*1000</f>
        <v>#DIV/0!</v>
      </c>
      <c r="AP109" s="5" t="e">
        <f>AD109+AL109+AO109</f>
        <v>#DIV/0!</v>
      </c>
      <c r="AQ109" s="7" t="e">
        <f>(AL109+AO109)/AD109</f>
        <v>#DIV/0!</v>
      </c>
      <c r="AR109" s="235" t="e">
        <f>AP109/AD109</f>
        <v>#DIV/0!</v>
      </c>
      <c r="AS109" s="255">
        <f t="shared" si="24"/>
        <v>0</v>
      </c>
      <c r="AT109" s="17">
        <f t="shared" si="30"/>
        <v>0</v>
      </c>
      <c r="AU109" s="234"/>
      <c r="AV109" s="18" t="e">
        <f t="shared" si="31"/>
        <v>#DIV/0!</v>
      </c>
      <c r="AW109" s="21"/>
      <c r="AX109" s="105"/>
      <c r="AY109" s="14" t="e">
        <f>(AS109+AS110-AW109-AW110)/((AX109+AX110)*12)</f>
        <v>#DIV/0!</v>
      </c>
      <c r="AZ109" s="403" t="e">
        <f>IF(AY109&lt;0,"!!!","")</f>
        <v>#DIV/0!</v>
      </c>
    </row>
    <row r="110" spans="1:52" ht="13.5" thickBot="1">
      <c r="A110" s="359">
        <v>3</v>
      </c>
      <c r="B110" s="496"/>
      <c r="C110" s="88" t="s">
        <v>34</v>
      </c>
      <c r="D110" s="419"/>
      <c r="E110" s="455"/>
      <c r="F110" s="420"/>
      <c r="G110" s="420"/>
      <c r="H110" s="420"/>
      <c r="I110" s="420"/>
      <c r="J110" s="420"/>
      <c r="K110" s="420"/>
      <c r="L110" s="420"/>
      <c r="M110" s="420"/>
      <c r="N110" s="420"/>
      <c r="O110" s="420"/>
      <c r="P110" s="430">
        <f t="shared" si="25"/>
        <v>0</v>
      </c>
      <c r="Q110" s="252" t="s">
        <v>71</v>
      </c>
      <c r="R110" s="196" t="s">
        <v>71</v>
      </c>
      <c r="S110" s="230" t="s">
        <v>71</v>
      </c>
      <c r="T110" s="197" t="s">
        <v>71</v>
      </c>
      <c r="U110" s="197" t="s">
        <v>71</v>
      </c>
      <c r="V110" s="214" t="e">
        <f t="shared" si="26"/>
        <v>#DIV/0!</v>
      </c>
      <c r="W110" s="202" t="e">
        <f t="shared" si="27"/>
        <v>#DIV/0!</v>
      </c>
      <c r="X110" s="202" t="e">
        <f t="shared" si="28"/>
        <v>#DIV/0!</v>
      </c>
      <c r="Y110" s="206" t="e">
        <f t="shared" si="16"/>
        <v>#DIV/0!</v>
      </c>
      <c r="Z110" s="467"/>
      <c r="AA110" s="132"/>
      <c r="AB110" s="226"/>
      <c r="AC110" s="201" t="s">
        <v>71</v>
      </c>
      <c r="AD110" s="197" t="s">
        <v>71</v>
      </c>
      <c r="AE110" s="228" t="s">
        <v>71</v>
      </c>
      <c r="AF110" s="281"/>
      <c r="AG110" s="229" t="s">
        <v>71</v>
      </c>
      <c r="AH110" s="230" t="s">
        <v>71</v>
      </c>
      <c r="AI110" s="231" t="s">
        <v>71</v>
      </c>
      <c r="AJ110" s="232">
        <f t="shared" si="29"/>
        <v>0</v>
      </c>
      <c r="AK110" s="229" t="s">
        <v>71</v>
      </c>
      <c r="AL110" s="230" t="s">
        <v>71</v>
      </c>
      <c r="AM110" s="240" t="s">
        <v>71</v>
      </c>
      <c r="AN110" s="284"/>
      <c r="AO110" s="229" t="s">
        <v>71</v>
      </c>
      <c r="AP110" s="229" t="s">
        <v>71</v>
      </c>
      <c r="AQ110" s="230" t="s">
        <v>71</v>
      </c>
      <c r="AR110" s="236" t="s">
        <v>71</v>
      </c>
      <c r="AS110" s="256">
        <f t="shared" si="24"/>
        <v>0</v>
      </c>
      <c r="AT110" s="84">
        <f t="shared" si="30"/>
        <v>0</v>
      </c>
      <c r="AU110" s="233"/>
      <c r="AV110" s="85" t="e">
        <f t="shared" si="31"/>
        <v>#DIV/0!</v>
      </c>
      <c r="AW110" s="90"/>
      <c r="AX110" s="106"/>
      <c r="AY110" s="87"/>
      <c r="AZ110" s="403" t="e">
        <f>AZ109</f>
        <v>#DIV/0!</v>
      </c>
    </row>
    <row r="111" spans="1:52" ht="12.75">
      <c r="A111" s="393">
        <v>3</v>
      </c>
      <c r="B111" s="503"/>
      <c r="C111" s="35" t="s">
        <v>33</v>
      </c>
      <c r="D111" s="417"/>
      <c r="E111" s="454"/>
      <c r="F111" s="248"/>
      <c r="G111" s="248"/>
      <c r="H111" s="248"/>
      <c r="I111" s="248"/>
      <c r="J111" s="248"/>
      <c r="K111" s="248"/>
      <c r="L111" s="248"/>
      <c r="M111" s="248"/>
      <c r="N111" s="248"/>
      <c r="O111" s="248"/>
      <c r="P111" s="429">
        <f t="shared" si="25"/>
        <v>0</v>
      </c>
      <c r="Q111" s="251">
        <f>P111+P112</f>
        <v>0</v>
      </c>
      <c r="R111" s="481"/>
      <c r="S111" s="491"/>
      <c r="T111" s="194"/>
      <c r="U111" s="175">
        <f>Q111-R111-S111-T111</f>
        <v>0</v>
      </c>
      <c r="V111" s="217" t="e">
        <f t="shared" si="26"/>
        <v>#DIV/0!</v>
      </c>
      <c r="W111" s="205" t="e">
        <f t="shared" si="27"/>
        <v>#DIV/0!</v>
      </c>
      <c r="X111" s="205" t="e">
        <f t="shared" si="28"/>
        <v>#DIV/0!</v>
      </c>
      <c r="Y111" s="209" t="e">
        <f t="shared" si="16"/>
        <v>#DIV/0!</v>
      </c>
      <c r="Z111" s="470"/>
      <c r="AA111" s="133"/>
      <c r="AB111" s="224" t="e">
        <f>(R111+S111)/(12*(D111-E111+D112-E112))*1000+(Z111/1.0062)*(F111+0.85*(G111+L111+M111))/(12*D111)*1000+(Z112/1.0062)*(F112+0.85*(G112+L112+M112))/(12*D112)*1000</f>
        <v>#DIV/0!</v>
      </c>
      <c r="AC111" s="200" t="e">
        <f>AB111-AD111</f>
        <v>#DIV/0!</v>
      </c>
      <c r="AD111" s="225" t="e">
        <f>(H111+H112+I111+I112)/(12*(D111+D112))*1000</f>
        <v>#DIV/0!</v>
      </c>
      <c r="AE111" s="104" t="e">
        <f>(AA111+AA112)*AB111*0.012</f>
        <v>#DIV/0!</v>
      </c>
      <c r="AF111" s="443"/>
      <c r="AG111" s="451" t="e">
        <f>AF111+AF112-AE111</f>
        <v>#DIV/0!</v>
      </c>
      <c r="AH111" s="5" t="e">
        <f>AG111/(12*(AA111+AA112))*1000</f>
        <v>#DIV/0!</v>
      </c>
      <c r="AI111" s="6" t="e">
        <f>AH111/AD111</f>
        <v>#DIV/0!</v>
      </c>
      <c r="AJ111" s="3">
        <f t="shared" si="29"/>
        <v>0</v>
      </c>
      <c r="AK111" s="9" t="e">
        <f>AF111+AF112-(AJ111+AJ112)*AB111*0.012</f>
        <v>#DIV/0!</v>
      </c>
      <c r="AL111" s="5" t="e">
        <f>AK111/(12*(AJ111+AJ112))*1000</f>
        <v>#DIV/0!</v>
      </c>
      <c r="AM111" s="239" t="e">
        <f>AL111/AD111</f>
        <v>#DIV/0!</v>
      </c>
      <c r="AN111" s="243"/>
      <c r="AO111" s="242" t="e">
        <f>(AN111+AN112)/(12*(AJ111+AJ112))*1000</f>
        <v>#DIV/0!</v>
      </c>
      <c r="AP111" s="5" t="e">
        <f>AD111+AL111+AO111</f>
        <v>#DIV/0!</v>
      </c>
      <c r="AQ111" s="7" t="e">
        <f>(AL111+AO111)/AD111</f>
        <v>#DIV/0!</v>
      </c>
      <c r="AR111" s="235" t="e">
        <f>AP111/AD111</f>
        <v>#DIV/0!</v>
      </c>
      <c r="AS111" s="255">
        <f t="shared" si="24"/>
        <v>0</v>
      </c>
      <c r="AT111" s="17">
        <f t="shared" si="30"/>
        <v>0</v>
      </c>
      <c r="AU111" s="234"/>
      <c r="AV111" s="18" t="e">
        <f t="shared" si="31"/>
        <v>#DIV/0!</v>
      </c>
      <c r="AW111" s="21"/>
      <c r="AX111" s="105"/>
      <c r="AY111" s="14" t="e">
        <f>(AS111+AS112-AW111-AW112)/((AX111+AX112)*12)</f>
        <v>#DIV/0!</v>
      </c>
      <c r="AZ111" s="403" t="e">
        <f>IF(AY111&lt;0,"!!!","")</f>
        <v>#DIV/0!</v>
      </c>
    </row>
    <row r="112" spans="1:52" ht="13.5" thickBot="1">
      <c r="A112" s="359">
        <v>3</v>
      </c>
      <c r="B112" s="496"/>
      <c r="C112" s="88" t="s">
        <v>34</v>
      </c>
      <c r="D112" s="419"/>
      <c r="E112" s="455"/>
      <c r="F112" s="420"/>
      <c r="G112" s="420"/>
      <c r="H112" s="420"/>
      <c r="I112" s="420"/>
      <c r="J112" s="420"/>
      <c r="K112" s="420"/>
      <c r="L112" s="420"/>
      <c r="M112" s="420"/>
      <c r="N112" s="420"/>
      <c r="O112" s="420"/>
      <c r="P112" s="430">
        <f t="shared" si="25"/>
        <v>0</v>
      </c>
      <c r="Q112" s="252" t="s">
        <v>71</v>
      </c>
      <c r="R112" s="196" t="s">
        <v>71</v>
      </c>
      <c r="S112" s="230" t="s">
        <v>71</v>
      </c>
      <c r="T112" s="197" t="s">
        <v>71</v>
      </c>
      <c r="U112" s="197" t="s">
        <v>71</v>
      </c>
      <c r="V112" s="214" t="e">
        <f t="shared" si="26"/>
        <v>#DIV/0!</v>
      </c>
      <c r="W112" s="202" t="e">
        <f t="shared" si="27"/>
        <v>#DIV/0!</v>
      </c>
      <c r="X112" s="202" t="e">
        <f t="shared" si="28"/>
        <v>#DIV/0!</v>
      </c>
      <c r="Y112" s="206" t="e">
        <f t="shared" si="16"/>
        <v>#DIV/0!</v>
      </c>
      <c r="Z112" s="467"/>
      <c r="AA112" s="132"/>
      <c r="AB112" s="226"/>
      <c r="AC112" s="201" t="s">
        <v>71</v>
      </c>
      <c r="AD112" s="197" t="s">
        <v>71</v>
      </c>
      <c r="AE112" s="228" t="s">
        <v>71</v>
      </c>
      <c r="AF112" s="281"/>
      <c r="AG112" s="229" t="s">
        <v>71</v>
      </c>
      <c r="AH112" s="230" t="s">
        <v>71</v>
      </c>
      <c r="AI112" s="231" t="s">
        <v>71</v>
      </c>
      <c r="AJ112" s="232">
        <f t="shared" si="29"/>
        <v>0</v>
      </c>
      <c r="AK112" s="229" t="s">
        <v>71</v>
      </c>
      <c r="AL112" s="230" t="s">
        <v>71</v>
      </c>
      <c r="AM112" s="240" t="s">
        <v>71</v>
      </c>
      <c r="AN112" s="284"/>
      <c r="AO112" s="229" t="s">
        <v>71</v>
      </c>
      <c r="AP112" s="229" t="s">
        <v>71</v>
      </c>
      <c r="AQ112" s="230" t="s">
        <v>71</v>
      </c>
      <c r="AR112" s="236" t="s">
        <v>71</v>
      </c>
      <c r="AS112" s="256">
        <f t="shared" si="24"/>
        <v>0</v>
      </c>
      <c r="AT112" s="84">
        <f t="shared" si="30"/>
        <v>0</v>
      </c>
      <c r="AU112" s="233"/>
      <c r="AV112" s="85" t="e">
        <f t="shared" si="31"/>
        <v>#DIV/0!</v>
      </c>
      <c r="AW112" s="90"/>
      <c r="AX112" s="106"/>
      <c r="AY112" s="87"/>
      <c r="AZ112" s="403" t="e">
        <f>AZ111</f>
        <v>#DIV/0!</v>
      </c>
    </row>
    <row r="113" spans="1:52" s="23" customFormat="1" ht="12.75">
      <c r="A113" s="48">
        <v>4</v>
      </c>
      <c r="B113" s="495"/>
      <c r="C113" s="388" t="s">
        <v>33</v>
      </c>
      <c r="D113" s="422"/>
      <c r="E113" s="456"/>
      <c r="F113" s="323"/>
      <c r="G113" s="323"/>
      <c r="H113" s="323"/>
      <c r="I113" s="323"/>
      <c r="J113" s="323"/>
      <c r="K113" s="323"/>
      <c r="L113" s="323"/>
      <c r="M113" s="323"/>
      <c r="N113" s="323"/>
      <c r="O113" s="323"/>
      <c r="P113" s="423">
        <f t="shared" si="25"/>
        <v>0</v>
      </c>
      <c r="Q113" s="254">
        <f>P113+P114</f>
        <v>0</v>
      </c>
      <c r="R113" s="487"/>
      <c r="S113" s="493"/>
      <c r="T113" s="328"/>
      <c r="U113" s="186">
        <f>Q113-R113-S113-T113</f>
        <v>0</v>
      </c>
      <c r="V113" s="112" t="e">
        <f t="shared" si="26"/>
        <v>#DIV/0!</v>
      </c>
      <c r="W113" s="180" t="e">
        <f t="shared" si="27"/>
        <v>#DIV/0!</v>
      </c>
      <c r="X113" s="180" t="e">
        <f t="shared" si="28"/>
        <v>#DIV/0!</v>
      </c>
      <c r="Y113" s="188" t="e">
        <f t="shared" si="16"/>
        <v>#DIV/0!</v>
      </c>
      <c r="Z113" s="472"/>
      <c r="AA113" s="135"/>
      <c r="AB113" s="325" t="e">
        <f>(R113+S113)/(12*(D113-E113+D114-E114))*1000+(Z113/1.0062)*(F113+0.85*(G113+L113+M113))/(12*D113)*1000+(Z114/1.0062)*(F114+0.85*(G114+L114+M114))/(12*D114)*1000</f>
        <v>#DIV/0!</v>
      </c>
      <c r="AC113" s="326" t="e">
        <f>AB113-AD113</f>
        <v>#DIV/0!</v>
      </c>
      <c r="AD113" s="327" t="e">
        <f>(H113+H114+I113+I114)/(12*(D113+D114))*1000</f>
        <v>#DIV/0!</v>
      </c>
      <c r="AE113" s="329" t="e">
        <f>(AA113+AA114)*AB113*0.012</f>
        <v>#DIV/0!</v>
      </c>
      <c r="AF113" s="445"/>
      <c r="AG113" s="451" t="e">
        <f>AF113+AF114-AE113</f>
        <v>#DIV/0!</v>
      </c>
      <c r="AH113" s="330" t="e">
        <f>AG113/(12*(AA113+AA114))*1000</f>
        <v>#DIV/0!</v>
      </c>
      <c r="AI113" s="331" t="e">
        <f>AH113/AD113</f>
        <v>#DIV/0!</v>
      </c>
      <c r="AJ113" s="92">
        <f t="shared" si="29"/>
        <v>0</v>
      </c>
      <c r="AK113" s="332" t="e">
        <f>AF113+AF114-(AJ113+AJ114)*AB113*0.012</f>
        <v>#DIV/0!</v>
      </c>
      <c r="AL113" s="330" t="e">
        <f>AK113/(12*(AJ113+AJ114))*1000</f>
        <v>#DIV/0!</v>
      </c>
      <c r="AM113" s="389" t="e">
        <f>AL113/AD113</f>
        <v>#DIV/0!</v>
      </c>
      <c r="AN113" s="334"/>
      <c r="AO113" s="335" t="e">
        <f>(AN113+AN114)/(12*(AJ113+AJ114))*1000</f>
        <v>#DIV/0!</v>
      </c>
      <c r="AP113" s="330" t="e">
        <f>AD113+AL113+AO113</f>
        <v>#DIV/0!</v>
      </c>
      <c r="AQ113" s="336" t="e">
        <f>(AL113+AO113)/AD113</f>
        <v>#DIV/0!</v>
      </c>
      <c r="AR113" s="337" t="e">
        <f>AP113/AD113</f>
        <v>#DIV/0!</v>
      </c>
      <c r="AS113" s="338">
        <f t="shared" si="24"/>
        <v>0</v>
      </c>
      <c r="AT113" s="50">
        <f t="shared" si="30"/>
        <v>0</v>
      </c>
      <c r="AU113" s="49"/>
      <c r="AV113" s="51" t="e">
        <f t="shared" si="31"/>
        <v>#DIV/0!</v>
      </c>
      <c r="AW113" s="52"/>
      <c r="AX113" s="116"/>
      <c r="AY113" s="96" t="e">
        <f>(AS113+AS114-AW113-AW114)/((AX113+AX114)*12)</f>
        <v>#DIV/0!</v>
      </c>
      <c r="AZ113" s="403" t="e">
        <f>IF(AY113&lt;0,"!!!","")</f>
        <v>#DIV/0!</v>
      </c>
    </row>
    <row r="114" spans="1:52" s="23" customFormat="1" ht="13.5" thickBot="1">
      <c r="A114" s="64">
        <v>4</v>
      </c>
      <c r="B114" s="496"/>
      <c r="C114" s="88" t="s">
        <v>34</v>
      </c>
      <c r="D114" s="431"/>
      <c r="E114" s="460"/>
      <c r="F114" s="432"/>
      <c r="G114" s="432"/>
      <c r="H114" s="432"/>
      <c r="I114" s="432"/>
      <c r="J114" s="432"/>
      <c r="K114" s="432"/>
      <c r="L114" s="432"/>
      <c r="M114" s="432"/>
      <c r="N114" s="432"/>
      <c r="O114" s="432"/>
      <c r="P114" s="433">
        <f t="shared" si="25"/>
        <v>0</v>
      </c>
      <c r="Q114" s="252" t="s">
        <v>71</v>
      </c>
      <c r="R114" s="196" t="s">
        <v>71</v>
      </c>
      <c r="S114" s="230" t="s">
        <v>71</v>
      </c>
      <c r="T114" s="197" t="s">
        <v>71</v>
      </c>
      <c r="U114" s="197" t="s">
        <v>71</v>
      </c>
      <c r="V114" s="178" t="e">
        <f t="shared" si="26"/>
        <v>#DIV/0!</v>
      </c>
      <c r="W114" s="179" t="e">
        <f t="shared" si="27"/>
        <v>#DIV/0!</v>
      </c>
      <c r="X114" s="179" t="e">
        <f t="shared" si="28"/>
        <v>#DIV/0!</v>
      </c>
      <c r="Y114" s="210" t="e">
        <f t="shared" si="16"/>
        <v>#DIV/0!</v>
      </c>
      <c r="Z114" s="473"/>
      <c r="AA114" s="134"/>
      <c r="AB114" s="226"/>
      <c r="AC114" s="201" t="s">
        <v>71</v>
      </c>
      <c r="AD114" s="197" t="s">
        <v>71</v>
      </c>
      <c r="AE114" s="228" t="s">
        <v>71</v>
      </c>
      <c r="AF114" s="281"/>
      <c r="AG114" s="229" t="s">
        <v>71</v>
      </c>
      <c r="AH114" s="230" t="s">
        <v>71</v>
      </c>
      <c r="AI114" s="231" t="s">
        <v>71</v>
      </c>
      <c r="AJ114" s="232">
        <f t="shared" si="29"/>
        <v>0</v>
      </c>
      <c r="AK114" s="229" t="s">
        <v>71</v>
      </c>
      <c r="AL114" s="230" t="s">
        <v>71</v>
      </c>
      <c r="AM114" s="240" t="s">
        <v>71</v>
      </c>
      <c r="AN114" s="284"/>
      <c r="AO114" s="229" t="s">
        <v>71</v>
      </c>
      <c r="AP114" s="229" t="s">
        <v>71</v>
      </c>
      <c r="AQ114" s="230" t="s">
        <v>71</v>
      </c>
      <c r="AR114" s="236" t="s">
        <v>71</v>
      </c>
      <c r="AS114" s="256">
        <f t="shared" si="24"/>
        <v>0</v>
      </c>
      <c r="AT114" s="66">
        <f t="shared" si="30"/>
        <v>0</v>
      </c>
      <c r="AU114" s="65"/>
      <c r="AV114" s="67" t="e">
        <f t="shared" si="31"/>
        <v>#DIV/0!</v>
      </c>
      <c r="AW114" s="68"/>
      <c r="AX114" s="115"/>
      <c r="AY114" s="87"/>
      <c r="AZ114" s="403" t="e">
        <f>AZ113</f>
        <v>#DIV/0!</v>
      </c>
    </row>
    <row r="115" spans="1:52" s="23" customFormat="1" ht="12.75">
      <c r="A115" s="48">
        <v>4</v>
      </c>
      <c r="B115" s="495"/>
      <c r="C115" s="63" t="s">
        <v>33</v>
      </c>
      <c r="D115" s="422"/>
      <c r="E115" s="456"/>
      <c r="F115" s="323"/>
      <c r="G115" s="323"/>
      <c r="H115" s="323"/>
      <c r="I115" s="323"/>
      <c r="J115" s="323"/>
      <c r="K115" s="323"/>
      <c r="L115" s="323"/>
      <c r="M115" s="323"/>
      <c r="N115" s="323"/>
      <c r="O115" s="323"/>
      <c r="P115" s="423">
        <f t="shared" si="25"/>
        <v>0</v>
      </c>
      <c r="Q115" s="253">
        <f>P115+P116</f>
        <v>0</v>
      </c>
      <c r="R115" s="487"/>
      <c r="S115" s="491"/>
      <c r="T115" s="194"/>
      <c r="U115" s="175">
        <f>Q115-R115-S115-T115</f>
        <v>0</v>
      </c>
      <c r="V115" s="112" t="e">
        <f t="shared" si="26"/>
        <v>#DIV/0!</v>
      </c>
      <c r="W115" s="180" t="e">
        <f t="shared" si="27"/>
        <v>#DIV/0!</v>
      </c>
      <c r="X115" s="180" t="e">
        <f t="shared" si="28"/>
        <v>#DIV/0!</v>
      </c>
      <c r="Y115" s="188" t="e">
        <f t="shared" si="16"/>
        <v>#DIV/0!</v>
      </c>
      <c r="Z115" s="472"/>
      <c r="AA115" s="135"/>
      <c r="AB115" s="224" t="e">
        <f>(R115+S115)/(12*(D115-E115+D116-E116))*1000+(Z115/1.0062)*(F115+0.85*(G115+L115+M115))/(12*D115)*1000+(Z116/1.0062)*(F116+0.85*(G116+L116+M116))/(12*D116)*1000</f>
        <v>#DIV/0!</v>
      </c>
      <c r="AC115" s="200" t="e">
        <f>AB115-AD115</f>
        <v>#DIV/0!</v>
      </c>
      <c r="AD115" s="225" t="e">
        <f>(H115+H116+I115+I116)/(12*(D115+D116))*1000</f>
        <v>#DIV/0!</v>
      </c>
      <c r="AE115" s="104" t="e">
        <f>(AA115+AA116)*AB115*0.012</f>
        <v>#DIV/0!</v>
      </c>
      <c r="AF115" s="443"/>
      <c r="AG115" s="451" t="e">
        <f>AF115+AF116-AE115</f>
        <v>#DIV/0!</v>
      </c>
      <c r="AH115" s="5" t="e">
        <f>AG115/(12*(AA115+AA116))*1000</f>
        <v>#DIV/0!</v>
      </c>
      <c r="AI115" s="6" t="e">
        <f>AH115/AD115</f>
        <v>#DIV/0!</v>
      </c>
      <c r="AJ115" s="3">
        <f t="shared" si="29"/>
        <v>0</v>
      </c>
      <c r="AK115" s="9" t="e">
        <f>AF115+AF116-(AJ115+AJ116)*AB115*0.012</f>
        <v>#DIV/0!</v>
      </c>
      <c r="AL115" s="5" t="e">
        <f>AK115/(12*(AJ115+AJ116))*1000</f>
        <v>#DIV/0!</v>
      </c>
      <c r="AM115" s="239" t="e">
        <f>AL115/AD115</f>
        <v>#DIV/0!</v>
      </c>
      <c r="AN115" s="243"/>
      <c r="AO115" s="242" t="e">
        <f>(AN115+AN116)/(12*(AJ115+AJ116))*1000</f>
        <v>#DIV/0!</v>
      </c>
      <c r="AP115" s="5" t="e">
        <f>AD115+AL115+AO115</f>
        <v>#DIV/0!</v>
      </c>
      <c r="AQ115" s="7" t="e">
        <f>(AL115+AO115)/AD115</f>
        <v>#DIV/0!</v>
      </c>
      <c r="AR115" s="235" t="e">
        <f>AP115/AD115</f>
        <v>#DIV/0!</v>
      </c>
      <c r="AS115" s="255">
        <f t="shared" si="24"/>
        <v>0</v>
      </c>
      <c r="AT115" s="50">
        <f t="shared" si="30"/>
        <v>0</v>
      </c>
      <c r="AU115" s="49"/>
      <c r="AV115" s="51" t="e">
        <f t="shared" si="31"/>
        <v>#DIV/0!</v>
      </c>
      <c r="AW115" s="52"/>
      <c r="AX115" s="116"/>
      <c r="AY115" s="14" t="e">
        <f>(AS115+AS116-AW115-AW116)/((AX115+AX116)*12)</f>
        <v>#DIV/0!</v>
      </c>
      <c r="AZ115" s="403" t="e">
        <f>IF(AY115&lt;0,"!!!","")</f>
        <v>#DIV/0!</v>
      </c>
    </row>
    <row r="116" spans="1:52" s="23" customFormat="1" ht="13.5" thickBot="1">
      <c r="A116" s="69">
        <v>4</v>
      </c>
      <c r="B116" s="495"/>
      <c r="C116" s="70" t="s">
        <v>34</v>
      </c>
      <c r="D116" s="434"/>
      <c r="E116" s="461"/>
      <c r="F116" s="435"/>
      <c r="G116" s="435"/>
      <c r="H116" s="435"/>
      <c r="I116" s="435"/>
      <c r="J116" s="435"/>
      <c r="K116" s="435"/>
      <c r="L116" s="435"/>
      <c r="M116" s="435"/>
      <c r="N116" s="435"/>
      <c r="O116" s="435"/>
      <c r="P116" s="436">
        <f t="shared" si="25"/>
        <v>0</v>
      </c>
      <c r="Q116" s="252" t="s">
        <v>71</v>
      </c>
      <c r="R116" s="196" t="s">
        <v>71</v>
      </c>
      <c r="S116" s="230" t="s">
        <v>71</v>
      </c>
      <c r="T116" s="197" t="s">
        <v>71</v>
      </c>
      <c r="U116" s="197" t="s">
        <v>71</v>
      </c>
      <c r="V116" s="109" t="e">
        <f t="shared" si="26"/>
        <v>#DIV/0!</v>
      </c>
      <c r="W116" s="181" t="e">
        <f t="shared" si="27"/>
        <v>#DIV/0!</v>
      </c>
      <c r="X116" s="181" t="e">
        <f t="shared" si="28"/>
        <v>#DIV/0!</v>
      </c>
      <c r="Y116" s="187" t="e">
        <f t="shared" si="16"/>
        <v>#DIV/0!</v>
      </c>
      <c r="Z116" s="474"/>
      <c r="AA116" s="136"/>
      <c r="AB116" s="226"/>
      <c r="AC116" s="201" t="s">
        <v>71</v>
      </c>
      <c r="AD116" s="197" t="s">
        <v>71</v>
      </c>
      <c r="AE116" s="228" t="s">
        <v>71</v>
      </c>
      <c r="AF116" s="281"/>
      <c r="AG116" s="229" t="s">
        <v>71</v>
      </c>
      <c r="AH116" s="230" t="s">
        <v>71</v>
      </c>
      <c r="AI116" s="231" t="s">
        <v>71</v>
      </c>
      <c r="AJ116" s="232">
        <f t="shared" si="29"/>
        <v>0</v>
      </c>
      <c r="AK116" s="229" t="s">
        <v>71</v>
      </c>
      <c r="AL116" s="230" t="s">
        <v>71</v>
      </c>
      <c r="AM116" s="240" t="s">
        <v>71</v>
      </c>
      <c r="AN116" s="284"/>
      <c r="AO116" s="229" t="s">
        <v>71</v>
      </c>
      <c r="AP116" s="229" t="s">
        <v>71</v>
      </c>
      <c r="AQ116" s="230" t="s">
        <v>71</v>
      </c>
      <c r="AR116" s="236" t="s">
        <v>71</v>
      </c>
      <c r="AS116" s="256">
        <f t="shared" si="24"/>
        <v>0</v>
      </c>
      <c r="AT116" s="72">
        <f t="shared" si="30"/>
        <v>0</v>
      </c>
      <c r="AU116" s="71"/>
      <c r="AV116" s="73" t="e">
        <f t="shared" si="31"/>
        <v>#DIV/0!</v>
      </c>
      <c r="AW116" s="58"/>
      <c r="AX116" s="117"/>
      <c r="AY116" s="87"/>
      <c r="AZ116" s="403" t="e">
        <f>AZ115</f>
        <v>#DIV/0!</v>
      </c>
    </row>
    <row r="117" spans="1:52" s="23" customFormat="1" ht="12.75">
      <c r="A117" s="53">
        <v>4</v>
      </c>
      <c r="B117" s="516"/>
      <c r="C117" s="98" t="s">
        <v>33</v>
      </c>
      <c r="D117" s="424"/>
      <c r="E117" s="457"/>
      <c r="F117" s="427"/>
      <c r="G117" s="427"/>
      <c r="H117" s="427"/>
      <c r="I117" s="427"/>
      <c r="J117" s="427"/>
      <c r="K117" s="427"/>
      <c r="L117" s="427"/>
      <c r="M117" s="427"/>
      <c r="N117" s="427"/>
      <c r="O117" s="427"/>
      <c r="P117" s="428">
        <f t="shared" si="25"/>
        <v>0</v>
      </c>
      <c r="Q117" s="173">
        <f>P117+P118</f>
        <v>0</v>
      </c>
      <c r="R117" s="488"/>
      <c r="S117" s="491"/>
      <c r="T117" s="194"/>
      <c r="U117" s="175">
        <f>Q117-R117-S117-T117</f>
        <v>0</v>
      </c>
      <c r="V117" s="110" t="e">
        <f t="shared" si="26"/>
        <v>#DIV/0!</v>
      </c>
      <c r="W117" s="182" t="e">
        <f t="shared" si="27"/>
        <v>#DIV/0!</v>
      </c>
      <c r="X117" s="182" t="e">
        <f t="shared" si="28"/>
        <v>#DIV/0!</v>
      </c>
      <c r="Y117" s="189" t="e">
        <f t="shared" si="16"/>
        <v>#DIV/0!</v>
      </c>
      <c r="Z117" s="475"/>
      <c r="AA117" s="137"/>
      <c r="AB117" s="224" t="e">
        <f>(R117+S117)/(12*(D117-E117+D118-E118))*1000+(Z117/1.0062)*(F117+0.85*(G117+L117+M117))/(12*D117)*1000+(Z118/1.0062)*(F118+0.85*(G118+L118+M118))/(12*D118)*1000</f>
        <v>#DIV/0!</v>
      </c>
      <c r="AC117" s="200" t="e">
        <f>AB117-AD117</f>
        <v>#DIV/0!</v>
      </c>
      <c r="AD117" s="225" t="e">
        <f>(H117+H118+I117+I118)/(12*(D117+D118))*1000</f>
        <v>#DIV/0!</v>
      </c>
      <c r="AE117" s="104" t="e">
        <f>(AA117+AA118)*AB117*0.012</f>
        <v>#DIV/0!</v>
      </c>
      <c r="AF117" s="443"/>
      <c r="AG117" s="451" t="e">
        <f>AF117+AF118-AE117</f>
        <v>#DIV/0!</v>
      </c>
      <c r="AH117" s="5" t="e">
        <f>AG117/(12*(AA117+AA118))*1000</f>
        <v>#DIV/0!</v>
      </c>
      <c r="AI117" s="6" t="e">
        <f>AH117/AD117</f>
        <v>#DIV/0!</v>
      </c>
      <c r="AJ117" s="3">
        <f t="shared" si="29"/>
        <v>0</v>
      </c>
      <c r="AK117" s="9" t="e">
        <f>AF117+AF118-(AJ117+AJ118)*AB117*0.012</f>
        <v>#DIV/0!</v>
      </c>
      <c r="AL117" s="5" t="e">
        <f>AK117/(12*(AJ117+AJ118))*1000</f>
        <v>#DIV/0!</v>
      </c>
      <c r="AM117" s="239" t="e">
        <f>AL117/AD117</f>
        <v>#DIV/0!</v>
      </c>
      <c r="AN117" s="243"/>
      <c r="AO117" s="242" t="e">
        <f>(AN117+AN118)/(12*(AJ117+AJ118))*1000</f>
        <v>#DIV/0!</v>
      </c>
      <c r="AP117" s="5" t="e">
        <f>AD117+AL117+AO117</f>
        <v>#DIV/0!</v>
      </c>
      <c r="AQ117" s="7" t="e">
        <f>(AL117+AO117)/AD117</f>
        <v>#DIV/0!</v>
      </c>
      <c r="AR117" s="235" t="e">
        <f>AP117/AD117</f>
        <v>#DIV/0!</v>
      </c>
      <c r="AS117" s="255">
        <f t="shared" si="24"/>
        <v>0</v>
      </c>
      <c r="AT117" s="55">
        <f t="shared" si="30"/>
        <v>0</v>
      </c>
      <c r="AU117" s="54"/>
      <c r="AV117" s="56" t="e">
        <f t="shared" si="31"/>
        <v>#DIV/0!</v>
      </c>
      <c r="AW117" s="57"/>
      <c r="AX117" s="118"/>
      <c r="AY117" s="14" t="e">
        <f>(AS117+AS118-AW117-AW118)/((AX117+AX118)*12)</f>
        <v>#DIV/0!</v>
      </c>
      <c r="AZ117" s="403" t="e">
        <f>IF(AY117&lt;0,"!!!","")</f>
        <v>#DIV/0!</v>
      </c>
    </row>
    <row r="118" spans="1:52" s="23" customFormat="1" ht="13.5" thickBot="1">
      <c r="A118" s="74">
        <v>4</v>
      </c>
      <c r="B118" s="511"/>
      <c r="C118" s="88" t="s">
        <v>34</v>
      </c>
      <c r="D118" s="419"/>
      <c r="E118" s="455"/>
      <c r="F118" s="420"/>
      <c r="G118" s="420"/>
      <c r="H118" s="420"/>
      <c r="I118" s="420"/>
      <c r="J118" s="420"/>
      <c r="K118" s="420"/>
      <c r="L118" s="420"/>
      <c r="M118" s="420"/>
      <c r="N118" s="420"/>
      <c r="O118" s="420"/>
      <c r="P118" s="421">
        <f t="shared" si="25"/>
        <v>0</v>
      </c>
      <c r="Q118" s="252" t="s">
        <v>71</v>
      </c>
      <c r="R118" s="196" t="s">
        <v>71</v>
      </c>
      <c r="S118" s="230" t="s">
        <v>71</v>
      </c>
      <c r="T118" s="197" t="s">
        <v>71</v>
      </c>
      <c r="U118" s="197" t="s">
        <v>71</v>
      </c>
      <c r="V118" s="111" t="e">
        <f t="shared" si="26"/>
        <v>#DIV/0!</v>
      </c>
      <c r="W118" s="183" t="e">
        <f t="shared" si="27"/>
        <v>#DIV/0!</v>
      </c>
      <c r="X118" s="183" t="e">
        <f t="shared" si="28"/>
        <v>#DIV/0!</v>
      </c>
      <c r="Y118" s="190" t="e">
        <f aca="true" t="shared" si="32" ref="Y118:Y176">W118+X118</f>
        <v>#DIV/0!</v>
      </c>
      <c r="Z118" s="476"/>
      <c r="AA118" s="138"/>
      <c r="AB118" s="226"/>
      <c r="AC118" s="201" t="s">
        <v>71</v>
      </c>
      <c r="AD118" s="197" t="s">
        <v>71</v>
      </c>
      <c r="AE118" s="228" t="s">
        <v>71</v>
      </c>
      <c r="AF118" s="281"/>
      <c r="AG118" s="229" t="s">
        <v>71</v>
      </c>
      <c r="AH118" s="230" t="s">
        <v>71</v>
      </c>
      <c r="AI118" s="231" t="s">
        <v>71</v>
      </c>
      <c r="AJ118" s="232">
        <f t="shared" si="29"/>
        <v>0</v>
      </c>
      <c r="AK118" s="229" t="s">
        <v>71</v>
      </c>
      <c r="AL118" s="230" t="s">
        <v>71</v>
      </c>
      <c r="AM118" s="240" t="s">
        <v>71</v>
      </c>
      <c r="AN118" s="284"/>
      <c r="AO118" s="229" t="s">
        <v>71</v>
      </c>
      <c r="AP118" s="229" t="s">
        <v>71</v>
      </c>
      <c r="AQ118" s="230" t="s">
        <v>71</v>
      </c>
      <c r="AR118" s="236" t="s">
        <v>71</v>
      </c>
      <c r="AS118" s="256">
        <f t="shared" si="24"/>
        <v>0</v>
      </c>
      <c r="AT118" s="76">
        <f t="shared" si="30"/>
        <v>0</v>
      </c>
      <c r="AU118" s="75"/>
      <c r="AV118" s="77" t="e">
        <f t="shared" si="31"/>
        <v>#DIV/0!</v>
      </c>
      <c r="AW118" s="59"/>
      <c r="AX118" s="119"/>
      <c r="AY118" s="87"/>
      <c r="AZ118" s="403" t="e">
        <f>AZ117</f>
        <v>#DIV/0!</v>
      </c>
    </row>
    <row r="119" spans="1:52" s="23" customFormat="1" ht="12.75">
      <c r="A119" s="48">
        <v>4</v>
      </c>
      <c r="B119" s="495"/>
      <c r="C119" s="63" t="s">
        <v>33</v>
      </c>
      <c r="D119" s="422"/>
      <c r="E119" s="456"/>
      <c r="F119" s="323"/>
      <c r="G119" s="323"/>
      <c r="H119" s="323"/>
      <c r="I119" s="323"/>
      <c r="J119" s="323"/>
      <c r="K119" s="323"/>
      <c r="L119" s="323"/>
      <c r="M119" s="323"/>
      <c r="N119" s="323"/>
      <c r="O119" s="323"/>
      <c r="P119" s="423">
        <f t="shared" si="25"/>
        <v>0</v>
      </c>
      <c r="Q119" s="253">
        <f>P119+P120</f>
        <v>0</v>
      </c>
      <c r="R119" s="487"/>
      <c r="S119" s="491"/>
      <c r="T119" s="194"/>
      <c r="U119" s="175">
        <f>Q119-R119-S119-T119</f>
        <v>0</v>
      </c>
      <c r="V119" s="112" t="e">
        <f t="shared" si="26"/>
        <v>#DIV/0!</v>
      </c>
      <c r="W119" s="180" t="e">
        <f t="shared" si="27"/>
        <v>#DIV/0!</v>
      </c>
      <c r="X119" s="180" t="e">
        <f t="shared" si="28"/>
        <v>#DIV/0!</v>
      </c>
      <c r="Y119" s="188" t="e">
        <f t="shared" si="32"/>
        <v>#DIV/0!</v>
      </c>
      <c r="Z119" s="472"/>
      <c r="AA119" s="135"/>
      <c r="AB119" s="224" t="e">
        <f>(R119+S119)/(12*(D119-E119+D120-E120))*1000+(Z119/1.0062)*(F119+0.85*(G119+L119+M119))/(12*D119)*1000+(Z120/1.0062)*(F120+0.85*(G120+L120+M120))/(12*D120)*1000</f>
        <v>#DIV/0!</v>
      </c>
      <c r="AC119" s="200" t="e">
        <f>AB119-AD119</f>
        <v>#DIV/0!</v>
      </c>
      <c r="AD119" s="225" t="e">
        <f>(H119+H120+I119+I120)/(12*(D119+D120))*1000</f>
        <v>#DIV/0!</v>
      </c>
      <c r="AE119" s="104" t="e">
        <f>(AA119+AA120)*AB119*0.012</f>
        <v>#DIV/0!</v>
      </c>
      <c r="AF119" s="443"/>
      <c r="AG119" s="451" t="e">
        <f>AF119+AF120-AE119</f>
        <v>#DIV/0!</v>
      </c>
      <c r="AH119" s="5" t="e">
        <f>AG119/(12*(AA119+AA120))*1000</f>
        <v>#DIV/0!</v>
      </c>
      <c r="AI119" s="6" t="e">
        <f>AH119/AD119</f>
        <v>#DIV/0!</v>
      </c>
      <c r="AJ119" s="3">
        <f t="shared" si="29"/>
        <v>0</v>
      </c>
      <c r="AK119" s="9" t="e">
        <f>AF119+AF120-(AJ119+AJ120)*AB119*0.012</f>
        <v>#DIV/0!</v>
      </c>
      <c r="AL119" s="5" t="e">
        <f>AK119/(12*(AJ119+AJ120))*1000</f>
        <v>#DIV/0!</v>
      </c>
      <c r="AM119" s="239" t="e">
        <f>AL119/AD119</f>
        <v>#DIV/0!</v>
      </c>
      <c r="AN119" s="243"/>
      <c r="AO119" s="242" t="e">
        <f>(AN119+AN120)/(12*(AJ119+AJ120))*1000</f>
        <v>#DIV/0!</v>
      </c>
      <c r="AP119" s="5" t="e">
        <f>AD119+AL119+AO119</f>
        <v>#DIV/0!</v>
      </c>
      <c r="AQ119" s="7" t="e">
        <f>(AL119+AO119)/AD119</f>
        <v>#DIV/0!</v>
      </c>
      <c r="AR119" s="235" t="e">
        <f>AP119/AD119</f>
        <v>#DIV/0!</v>
      </c>
      <c r="AS119" s="255">
        <f t="shared" si="24"/>
        <v>0</v>
      </c>
      <c r="AT119" s="50">
        <f t="shared" si="30"/>
        <v>0</v>
      </c>
      <c r="AU119" s="49"/>
      <c r="AV119" s="51" t="e">
        <f t="shared" si="31"/>
        <v>#DIV/0!</v>
      </c>
      <c r="AW119" s="52"/>
      <c r="AX119" s="116"/>
      <c r="AY119" s="14" t="e">
        <f>(AS119+AS120-AW119-AW120)/((AX119+AX120)*12)</f>
        <v>#DIV/0!</v>
      </c>
      <c r="AZ119" s="403" t="e">
        <f>IF(AY119&lt;0,"!!!","")</f>
        <v>#DIV/0!</v>
      </c>
    </row>
    <row r="120" spans="1:52" s="23" customFormat="1" ht="13.5" thickBot="1">
      <c r="A120" s="69">
        <v>4</v>
      </c>
      <c r="B120" s="495"/>
      <c r="C120" s="70" t="s">
        <v>34</v>
      </c>
      <c r="D120" s="434"/>
      <c r="E120" s="461"/>
      <c r="F120" s="435"/>
      <c r="G120" s="435"/>
      <c r="H120" s="435"/>
      <c r="I120" s="435"/>
      <c r="J120" s="435"/>
      <c r="K120" s="435"/>
      <c r="L120" s="435"/>
      <c r="M120" s="435"/>
      <c r="N120" s="435"/>
      <c r="O120" s="435"/>
      <c r="P120" s="436">
        <f t="shared" si="25"/>
        <v>0</v>
      </c>
      <c r="Q120" s="252" t="s">
        <v>71</v>
      </c>
      <c r="R120" s="196" t="s">
        <v>71</v>
      </c>
      <c r="S120" s="230" t="s">
        <v>71</v>
      </c>
      <c r="T120" s="197" t="s">
        <v>71</v>
      </c>
      <c r="U120" s="197" t="s">
        <v>71</v>
      </c>
      <c r="V120" s="109" t="e">
        <f t="shared" si="26"/>
        <v>#DIV/0!</v>
      </c>
      <c r="W120" s="181" t="e">
        <f t="shared" si="27"/>
        <v>#DIV/0!</v>
      </c>
      <c r="X120" s="181" t="e">
        <f t="shared" si="28"/>
        <v>#DIV/0!</v>
      </c>
      <c r="Y120" s="187" t="e">
        <f t="shared" si="32"/>
        <v>#DIV/0!</v>
      </c>
      <c r="Z120" s="474"/>
      <c r="AA120" s="136"/>
      <c r="AB120" s="226"/>
      <c r="AC120" s="201" t="s">
        <v>71</v>
      </c>
      <c r="AD120" s="197" t="s">
        <v>71</v>
      </c>
      <c r="AE120" s="228" t="s">
        <v>71</v>
      </c>
      <c r="AF120" s="281"/>
      <c r="AG120" s="229" t="s">
        <v>71</v>
      </c>
      <c r="AH120" s="230" t="s">
        <v>71</v>
      </c>
      <c r="AI120" s="231" t="s">
        <v>71</v>
      </c>
      <c r="AJ120" s="232">
        <f t="shared" si="29"/>
        <v>0</v>
      </c>
      <c r="AK120" s="229" t="s">
        <v>71</v>
      </c>
      <c r="AL120" s="230" t="s">
        <v>71</v>
      </c>
      <c r="AM120" s="240" t="s">
        <v>71</v>
      </c>
      <c r="AN120" s="284"/>
      <c r="AO120" s="229" t="s">
        <v>71</v>
      </c>
      <c r="AP120" s="229" t="s">
        <v>71</v>
      </c>
      <c r="AQ120" s="230" t="s">
        <v>71</v>
      </c>
      <c r="AR120" s="236" t="s">
        <v>71</v>
      </c>
      <c r="AS120" s="256">
        <f t="shared" si="24"/>
        <v>0</v>
      </c>
      <c r="AT120" s="72">
        <f t="shared" si="30"/>
        <v>0</v>
      </c>
      <c r="AU120" s="71"/>
      <c r="AV120" s="73" t="e">
        <f t="shared" si="31"/>
        <v>#DIV/0!</v>
      </c>
      <c r="AW120" s="58"/>
      <c r="AX120" s="117"/>
      <c r="AY120" s="87"/>
      <c r="AZ120" s="403" t="e">
        <f>AZ119</f>
        <v>#DIV/0!</v>
      </c>
    </row>
    <row r="121" spans="1:52" s="23" customFormat="1" ht="12.75">
      <c r="A121" s="53">
        <v>4</v>
      </c>
      <c r="B121" s="516"/>
      <c r="C121" s="98" t="s">
        <v>33</v>
      </c>
      <c r="D121" s="424"/>
      <c r="E121" s="457"/>
      <c r="F121" s="427"/>
      <c r="G121" s="427"/>
      <c r="H121" s="427"/>
      <c r="I121" s="427"/>
      <c r="J121" s="427"/>
      <c r="K121" s="427"/>
      <c r="L121" s="427"/>
      <c r="M121" s="427"/>
      <c r="N121" s="427"/>
      <c r="O121" s="427"/>
      <c r="P121" s="428">
        <f t="shared" si="25"/>
        <v>0</v>
      </c>
      <c r="Q121" s="173">
        <f>P121+P122</f>
        <v>0</v>
      </c>
      <c r="R121" s="488"/>
      <c r="S121" s="491"/>
      <c r="T121" s="194"/>
      <c r="U121" s="175">
        <f>Q121-R121-S121-T121</f>
        <v>0</v>
      </c>
      <c r="V121" s="110" t="e">
        <f t="shared" si="26"/>
        <v>#DIV/0!</v>
      </c>
      <c r="W121" s="182" t="e">
        <f t="shared" si="27"/>
        <v>#DIV/0!</v>
      </c>
      <c r="X121" s="182" t="e">
        <f t="shared" si="28"/>
        <v>#DIV/0!</v>
      </c>
      <c r="Y121" s="189" t="e">
        <f t="shared" si="32"/>
        <v>#DIV/0!</v>
      </c>
      <c r="Z121" s="475"/>
      <c r="AA121" s="137"/>
      <c r="AB121" s="224" t="e">
        <f>(R121+S121)/(12*(D121-E121+D122-E122))*1000+(Z121/1.0062)*(F121+0.85*(G121+L121+M121))/(12*D121)*1000+(Z122/1.0062)*(F122+0.85*(G122+L122+M122))/(12*D122)*1000</f>
        <v>#DIV/0!</v>
      </c>
      <c r="AC121" s="200" t="e">
        <f>AB121-AD121</f>
        <v>#DIV/0!</v>
      </c>
      <c r="AD121" s="225" t="e">
        <f>(H121+H122+I121+I122)/(12*(D121+D122))*1000</f>
        <v>#DIV/0!</v>
      </c>
      <c r="AE121" s="104" t="e">
        <f>(AA121+AA122)*AB121*0.012</f>
        <v>#DIV/0!</v>
      </c>
      <c r="AF121" s="443"/>
      <c r="AG121" s="451" t="e">
        <f>AF121+AF122-AE121</f>
        <v>#DIV/0!</v>
      </c>
      <c r="AH121" s="5" t="e">
        <f>AG121/(12*(AA121+AA122))*1000</f>
        <v>#DIV/0!</v>
      </c>
      <c r="AI121" s="6" t="e">
        <f>AH121/AD121</f>
        <v>#DIV/0!</v>
      </c>
      <c r="AJ121" s="3">
        <f t="shared" si="29"/>
        <v>0</v>
      </c>
      <c r="AK121" s="9" t="e">
        <f>AF121+AF122-(AJ121+AJ122)*AB121*0.012</f>
        <v>#DIV/0!</v>
      </c>
      <c r="AL121" s="5" t="e">
        <f>AK121/(12*(AJ121+AJ122))*1000</f>
        <v>#DIV/0!</v>
      </c>
      <c r="AM121" s="239" t="e">
        <f>AL121/AD121</f>
        <v>#DIV/0!</v>
      </c>
      <c r="AN121" s="243"/>
      <c r="AO121" s="242" t="e">
        <f>(AN121+AN122)/(12*(AJ121+AJ122))*1000</f>
        <v>#DIV/0!</v>
      </c>
      <c r="AP121" s="5" t="e">
        <f>AD121+AL121+AO121</f>
        <v>#DIV/0!</v>
      </c>
      <c r="AQ121" s="7" t="e">
        <f>(AL121+AO121)/AD121</f>
        <v>#DIV/0!</v>
      </c>
      <c r="AR121" s="235" t="e">
        <f>AP121/AD121</f>
        <v>#DIV/0!</v>
      </c>
      <c r="AS121" s="255">
        <f t="shared" si="24"/>
        <v>0</v>
      </c>
      <c r="AT121" s="55">
        <f t="shared" si="30"/>
        <v>0</v>
      </c>
      <c r="AU121" s="54"/>
      <c r="AV121" s="56" t="e">
        <f t="shared" si="31"/>
        <v>#DIV/0!</v>
      </c>
      <c r="AW121" s="57"/>
      <c r="AX121" s="118"/>
      <c r="AY121" s="14" t="e">
        <f>(AS121+AS122-AW121-AW122)/((AX121+AX122)*12)</f>
        <v>#DIV/0!</v>
      </c>
      <c r="AZ121" s="403" t="e">
        <f>IF(AY121&lt;0,"!!!","")</f>
        <v>#DIV/0!</v>
      </c>
    </row>
    <row r="122" spans="1:52" s="23" customFormat="1" ht="13.5" thickBot="1">
      <c r="A122" s="74">
        <v>4</v>
      </c>
      <c r="B122" s="511"/>
      <c r="C122" s="88" t="s">
        <v>34</v>
      </c>
      <c r="D122" s="419"/>
      <c r="E122" s="455"/>
      <c r="F122" s="420"/>
      <c r="G122" s="420"/>
      <c r="H122" s="420"/>
      <c r="I122" s="420"/>
      <c r="J122" s="420"/>
      <c r="K122" s="420"/>
      <c r="L122" s="420"/>
      <c r="M122" s="420"/>
      <c r="N122" s="420"/>
      <c r="O122" s="420"/>
      <c r="P122" s="421">
        <f t="shared" si="25"/>
        <v>0</v>
      </c>
      <c r="Q122" s="252" t="s">
        <v>71</v>
      </c>
      <c r="R122" s="196" t="s">
        <v>71</v>
      </c>
      <c r="S122" s="230" t="s">
        <v>71</v>
      </c>
      <c r="T122" s="197" t="s">
        <v>71</v>
      </c>
      <c r="U122" s="197" t="s">
        <v>71</v>
      </c>
      <c r="V122" s="111" t="e">
        <f t="shared" si="26"/>
        <v>#DIV/0!</v>
      </c>
      <c r="W122" s="183" t="e">
        <f t="shared" si="27"/>
        <v>#DIV/0!</v>
      </c>
      <c r="X122" s="183" t="e">
        <f t="shared" si="28"/>
        <v>#DIV/0!</v>
      </c>
      <c r="Y122" s="190" t="e">
        <f t="shared" si="32"/>
        <v>#DIV/0!</v>
      </c>
      <c r="Z122" s="476"/>
      <c r="AA122" s="138"/>
      <c r="AB122" s="226"/>
      <c r="AC122" s="201" t="s">
        <v>71</v>
      </c>
      <c r="AD122" s="197" t="s">
        <v>71</v>
      </c>
      <c r="AE122" s="228" t="s">
        <v>71</v>
      </c>
      <c r="AF122" s="281"/>
      <c r="AG122" s="229" t="s">
        <v>71</v>
      </c>
      <c r="AH122" s="230" t="s">
        <v>71</v>
      </c>
      <c r="AI122" s="231" t="s">
        <v>71</v>
      </c>
      <c r="AJ122" s="232">
        <f t="shared" si="29"/>
        <v>0</v>
      </c>
      <c r="AK122" s="229" t="s">
        <v>71</v>
      </c>
      <c r="AL122" s="230" t="s">
        <v>71</v>
      </c>
      <c r="AM122" s="240" t="s">
        <v>71</v>
      </c>
      <c r="AN122" s="284"/>
      <c r="AO122" s="229" t="s">
        <v>71</v>
      </c>
      <c r="AP122" s="229" t="s">
        <v>71</v>
      </c>
      <c r="AQ122" s="230" t="s">
        <v>71</v>
      </c>
      <c r="AR122" s="236" t="s">
        <v>71</v>
      </c>
      <c r="AS122" s="256">
        <f t="shared" si="24"/>
        <v>0</v>
      </c>
      <c r="AT122" s="72">
        <f t="shared" si="30"/>
        <v>0</v>
      </c>
      <c r="AU122" s="75"/>
      <c r="AV122" s="77" t="e">
        <f t="shared" si="31"/>
        <v>#DIV/0!</v>
      </c>
      <c r="AW122" s="59"/>
      <c r="AX122" s="119"/>
      <c r="AY122" s="87"/>
      <c r="AZ122" s="403" t="e">
        <f>AZ121</f>
        <v>#DIV/0!</v>
      </c>
    </row>
    <row r="123" spans="1:52" s="23" customFormat="1" ht="12.75">
      <c r="A123" s="53">
        <v>4</v>
      </c>
      <c r="B123" s="516"/>
      <c r="C123" s="98" t="s">
        <v>33</v>
      </c>
      <c r="D123" s="424"/>
      <c r="E123" s="457"/>
      <c r="F123" s="427"/>
      <c r="G123" s="427"/>
      <c r="H123" s="427"/>
      <c r="I123" s="427"/>
      <c r="J123" s="427"/>
      <c r="K123" s="427"/>
      <c r="L123" s="427"/>
      <c r="M123" s="427"/>
      <c r="N123" s="427"/>
      <c r="O123" s="427"/>
      <c r="P123" s="428">
        <f t="shared" si="25"/>
        <v>0</v>
      </c>
      <c r="Q123" s="173">
        <f>P123+P124</f>
        <v>0</v>
      </c>
      <c r="R123" s="488"/>
      <c r="S123" s="491"/>
      <c r="T123" s="194"/>
      <c r="U123" s="175">
        <f>Q123-R123-S123-T123</f>
        <v>0</v>
      </c>
      <c r="V123" s="110" t="e">
        <f t="shared" si="26"/>
        <v>#DIV/0!</v>
      </c>
      <c r="W123" s="182" t="e">
        <f t="shared" si="27"/>
        <v>#DIV/0!</v>
      </c>
      <c r="X123" s="182" t="e">
        <f t="shared" si="28"/>
        <v>#DIV/0!</v>
      </c>
      <c r="Y123" s="189" t="e">
        <f t="shared" si="32"/>
        <v>#DIV/0!</v>
      </c>
      <c r="Z123" s="475"/>
      <c r="AA123" s="137"/>
      <c r="AB123" s="224" t="e">
        <f>(R123+S123)/(12*(D123-E123+D124-E124))*1000+(Z123/1.0062)*(F123+0.85*(G123+L123+M123))/(12*D123)*1000+(Z124/1.0062)*(F124+0.85*(G124+L124+M124))/(12*D124)*1000</f>
        <v>#DIV/0!</v>
      </c>
      <c r="AC123" s="200" t="e">
        <f>AB123-AD123</f>
        <v>#DIV/0!</v>
      </c>
      <c r="AD123" s="225" t="e">
        <f>(H123+H124+I123+I124)/(12*(D123+D124))*1000</f>
        <v>#DIV/0!</v>
      </c>
      <c r="AE123" s="104" t="e">
        <f>(AA123+AA124)*AB123*0.012</f>
        <v>#DIV/0!</v>
      </c>
      <c r="AF123" s="443"/>
      <c r="AG123" s="451" t="e">
        <f>AF123+AF124-AE123</f>
        <v>#DIV/0!</v>
      </c>
      <c r="AH123" s="5" t="e">
        <f>AG123/(12*(AA123+AA124))*1000</f>
        <v>#DIV/0!</v>
      </c>
      <c r="AI123" s="6" t="e">
        <f>AH123/AD123</f>
        <v>#DIV/0!</v>
      </c>
      <c r="AJ123" s="3">
        <f t="shared" si="29"/>
        <v>0</v>
      </c>
      <c r="AK123" s="9" t="e">
        <f>AF123+AF124-(AJ123+AJ124)*AB123*0.012</f>
        <v>#DIV/0!</v>
      </c>
      <c r="AL123" s="5" t="e">
        <f>AK123/(12*(AJ123+AJ124))*1000</f>
        <v>#DIV/0!</v>
      </c>
      <c r="AM123" s="239" t="e">
        <f>AL123/AD123</f>
        <v>#DIV/0!</v>
      </c>
      <c r="AN123" s="243"/>
      <c r="AO123" s="242" t="e">
        <f>(AN123+AN124)/(12*(AJ123+AJ124))*1000</f>
        <v>#DIV/0!</v>
      </c>
      <c r="AP123" s="5" t="e">
        <f>AD123+AL123+AO123</f>
        <v>#DIV/0!</v>
      </c>
      <c r="AQ123" s="7" t="e">
        <f>(AL123+AO123)/AD123</f>
        <v>#DIV/0!</v>
      </c>
      <c r="AR123" s="235" t="e">
        <f>AP123/AD123</f>
        <v>#DIV/0!</v>
      </c>
      <c r="AS123" s="255">
        <f t="shared" si="24"/>
        <v>0</v>
      </c>
      <c r="AT123" s="55">
        <f t="shared" si="30"/>
        <v>0</v>
      </c>
      <c r="AU123" s="54"/>
      <c r="AV123" s="56" t="e">
        <f t="shared" si="31"/>
        <v>#DIV/0!</v>
      </c>
      <c r="AW123" s="57"/>
      <c r="AX123" s="118"/>
      <c r="AY123" s="14" t="e">
        <f>(AS123+AS124-AW123-AW124)/((AX123+AX124)*12)</f>
        <v>#DIV/0!</v>
      </c>
      <c r="AZ123" s="403" t="e">
        <f>IF(AY123&lt;0,"!!!","")</f>
        <v>#DIV/0!</v>
      </c>
    </row>
    <row r="124" spans="1:52" s="23" customFormat="1" ht="13.5" thickBot="1">
      <c r="A124" s="74">
        <v>4</v>
      </c>
      <c r="B124" s="511"/>
      <c r="C124" s="88" t="s">
        <v>34</v>
      </c>
      <c r="D124" s="419"/>
      <c r="E124" s="455"/>
      <c r="F124" s="420"/>
      <c r="G124" s="420"/>
      <c r="H124" s="420"/>
      <c r="I124" s="420"/>
      <c r="J124" s="420"/>
      <c r="K124" s="420"/>
      <c r="L124" s="420"/>
      <c r="M124" s="420"/>
      <c r="N124" s="420"/>
      <c r="O124" s="420"/>
      <c r="P124" s="421">
        <f t="shared" si="25"/>
        <v>0</v>
      </c>
      <c r="Q124" s="252" t="s">
        <v>71</v>
      </c>
      <c r="R124" s="196" t="s">
        <v>71</v>
      </c>
      <c r="S124" s="230" t="s">
        <v>71</v>
      </c>
      <c r="T124" s="197" t="s">
        <v>71</v>
      </c>
      <c r="U124" s="197" t="s">
        <v>71</v>
      </c>
      <c r="V124" s="111" t="e">
        <f t="shared" si="26"/>
        <v>#DIV/0!</v>
      </c>
      <c r="W124" s="183" t="e">
        <f t="shared" si="27"/>
        <v>#DIV/0!</v>
      </c>
      <c r="X124" s="183" t="e">
        <f t="shared" si="28"/>
        <v>#DIV/0!</v>
      </c>
      <c r="Y124" s="190" t="e">
        <f t="shared" si="32"/>
        <v>#DIV/0!</v>
      </c>
      <c r="Z124" s="476"/>
      <c r="AA124" s="138"/>
      <c r="AB124" s="226"/>
      <c r="AC124" s="201" t="s">
        <v>71</v>
      </c>
      <c r="AD124" s="197" t="s">
        <v>71</v>
      </c>
      <c r="AE124" s="228" t="s">
        <v>71</v>
      </c>
      <c r="AF124" s="281"/>
      <c r="AG124" s="229" t="s">
        <v>71</v>
      </c>
      <c r="AH124" s="230" t="s">
        <v>71</v>
      </c>
      <c r="AI124" s="231" t="s">
        <v>71</v>
      </c>
      <c r="AJ124" s="232">
        <f t="shared" si="29"/>
        <v>0</v>
      </c>
      <c r="AK124" s="229" t="s">
        <v>71</v>
      </c>
      <c r="AL124" s="230" t="s">
        <v>71</v>
      </c>
      <c r="AM124" s="240" t="s">
        <v>71</v>
      </c>
      <c r="AN124" s="284"/>
      <c r="AO124" s="229" t="s">
        <v>71</v>
      </c>
      <c r="AP124" s="229" t="s">
        <v>71</v>
      </c>
      <c r="AQ124" s="230" t="s">
        <v>71</v>
      </c>
      <c r="AR124" s="236" t="s">
        <v>71</v>
      </c>
      <c r="AS124" s="256">
        <f t="shared" si="24"/>
        <v>0</v>
      </c>
      <c r="AT124" s="76">
        <f t="shared" si="30"/>
        <v>0</v>
      </c>
      <c r="AU124" s="75"/>
      <c r="AV124" s="77" t="e">
        <f t="shared" si="31"/>
        <v>#DIV/0!</v>
      </c>
      <c r="AW124" s="59"/>
      <c r="AX124" s="119"/>
      <c r="AY124" s="87"/>
      <c r="AZ124" s="403" t="e">
        <f>AZ123</f>
        <v>#DIV/0!</v>
      </c>
    </row>
    <row r="125" spans="1:52" s="23" customFormat="1" ht="12.75">
      <c r="A125" s="53">
        <v>4</v>
      </c>
      <c r="B125" s="516"/>
      <c r="C125" s="98" t="s">
        <v>33</v>
      </c>
      <c r="D125" s="424"/>
      <c r="E125" s="457"/>
      <c r="F125" s="427"/>
      <c r="G125" s="427"/>
      <c r="H125" s="427"/>
      <c r="I125" s="437"/>
      <c r="J125" s="427"/>
      <c r="K125" s="427"/>
      <c r="L125" s="427"/>
      <c r="M125" s="427"/>
      <c r="N125" s="427"/>
      <c r="O125" s="427"/>
      <c r="P125" s="428">
        <f t="shared" si="25"/>
        <v>0</v>
      </c>
      <c r="Q125" s="173">
        <f>P125+P126</f>
        <v>0</v>
      </c>
      <c r="R125" s="488"/>
      <c r="S125" s="491"/>
      <c r="T125" s="194"/>
      <c r="U125" s="175">
        <f>Q125-R125-S125-T125</f>
        <v>0</v>
      </c>
      <c r="V125" s="110" t="e">
        <f t="shared" si="26"/>
        <v>#DIV/0!</v>
      </c>
      <c r="W125" s="182" t="e">
        <f t="shared" si="27"/>
        <v>#DIV/0!</v>
      </c>
      <c r="X125" s="182" t="e">
        <f t="shared" si="28"/>
        <v>#DIV/0!</v>
      </c>
      <c r="Y125" s="189" t="e">
        <f t="shared" si="32"/>
        <v>#DIV/0!</v>
      </c>
      <c r="Z125" s="475"/>
      <c r="AA125" s="137"/>
      <c r="AB125" s="224" t="e">
        <f>(R125+S125)/(12*(D125-E125+D126-E126))*1000+(Z125/1.0062)*(F125+0.85*(G125+L125+M125))/(12*D125)*1000+(Z126/1.0062)*(F126+0.85*(G126+L126+M126))/(12*D126)*1000</f>
        <v>#DIV/0!</v>
      </c>
      <c r="AC125" s="200" t="e">
        <f>AB125-AD125</f>
        <v>#DIV/0!</v>
      </c>
      <c r="AD125" s="225" t="e">
        <f>(H125+H126+I125+I126)/(12*(D125+D126))*1000</f>
        <v>#DIV/0!</v>
      </c>
      <c r="AE125" s="104" t="e">
        <f>(AA125+AA126)*AB125*0.012</f>
        <v>#DIV/0!</v>
      </c>
      <c r="AF125" s="443"/>
      <c r="AG125" s="451" t="e">
        <f>AF125+AF126-AE125</f>
        <v>#DIV/0!</v>
      </c>
      <c r="AH125" s="5" t="e">
        <f>AG125/(12*(AA125+AA126))*1000</f>
        <v>#DIV/0!</v>
      </c>
      <c r="AI125" s="6" t="e">
        <f>AH125/AD125</f>
        <v>#DIV/0!</v>
      </c>
      <c r="AJ125" s="3">
        <f t="shared" si="29"/>
        <v>0</v>
      </c>
      <c r="AK125" s="9" t="e">
        <f>AF125+AF126-(AJ125+AJ126)*AB125*0.012</f>
        <v>#DIV/0!</v>
      </c>
      <c r="AL125" s="5" t="e">
        <f>AK125/(12*(AJ125+AJ126))*1000</f>
        <v>#DIV/0!</v>
      </c>
      <c r="AM125" s="239" t="e">
        <f>AL125/AD125</f>
        <v>#DIV/0!</v>
      </c>
      <c r="AN125" s="243"/>
      <c r="AO125" s="242" t="e">
        <f>(AN125+AN126)/(12*(AJ125+AJ126))*1000</f>
        <v>#DIV/0!</v>
      </c>
      <c r="AP125" s="5" t="e">
        <f>AD125+AL125+AO125</f>
        <v>#DIV/0!</v>
      </c>
      <c r="AQ125" s="7" t="e">
        <f>(AL125+AO125)/AD125</f>
        <v>#DIV/0!</v>
      </c>
      <c r="AR125" s="235" t="e">
        <f>AP125/AD125</f>
        <v>#DIV/0!</v>
      </c>
      <c r="AS125" s="255">
        <f t="shared" si="24"/>
        <v>0</v>
      </c>
      <c r="AT125" s="55">
        <f t="shared" si="30"/>
        <v>0</v>
      </c>
      <c r="AU125" s="54"/>
      <c r="AV125" s="56" t="e">
        <f t="shared" si="31"/>
        <v>#DIV/0!</v>
      </c>
      <c r="AW125" s="57"/>
      <c r="AX125" s="118"/>
      <c r="AY125" s="14" t="e">
        <f>(AS125+AS126-AW125-AW126)/((AX125+AX126)*12)</f>
        <v>#DIV/0!</v>
      </c>
      <c r="AZ125" s="403" t="e">
        <f>IF(AY125&lt;0,"!!!","")</f>
        <v>#DIV/0!</v>
      </c>
    </row>
    <row r="126" spans="1:52" s="23" customFormat="1" ht="13.5" thickBot="1">
      <c r="A126" s="74">
        <v>4</v>
      </c>
      <c r="B126" s="511"/>
      <c r="C126" s="88" t="s">
        <v>34</v>
      </c>
      <c r="D126" s="419"/>
      <c r="E126" s="455"/>
      <c r="F126" s="420"/>
      <c r="G126" s="420"/>
      <c r="H126" s="420"/>
      <c r="I126" s="420"/>
      <c r="J126" s="420"/>
      <c r="K126" s="420"/>
      <c r="L126" s="420"/>
      <c r="M126" s="420"/>
      <c r="N126" s="420"/>
      <c r="O126" s="420"/>
      <c r="P126" s="421">
        <f t="shared" si="25"/>
        <v>0</v>
      </c>
      <c r="Q126" s="252" t="s">
        <v>71</v>
      </c>
      <c r="R126" s="196" t="s">
        <v>71</v>
      </c>
      <c r="S126" s="230" t="s">
        <v>71</v>
      </c>
      <c r="T126" s="197" t="s">
        <v>71</v>
      </c>
      <c r="U126" s="197" t="s">
        <v>71</v>
      </c>
      <c r="V126" s="111" t="e">
        <f t="shared" si="26"/>
        <v>#DIV/0!</v>
      </c>
      <c r="W126" s="183" t="e">
        <f t="shared" si="27"/>
        <v>#DIV/0!</v>
      </c>
      <c r="X126" s="183" t="e">
        <f t="shared" si="28"/>
        <v>#DIV/0!</v>
      </c>
      <c r="Y126" s="190" t="e">
        <f t="shared" si="32"/>
        <v>#DIV/0!</v>
      </c>
      <c r="Z126" s="476"/>
      <c r="AA126" s="138"/>
      <c r="AB126" s="226"/>
      <c r="AC126" s="201" t="s">
        <v>71</v>
      </c>
      <c r="AD126" s="197" t="s">
        <v>71</v>
      </c>
      <c r="AE126" s="228" t="s">
        <v>71</v>
      </c>
      <c r="AF126" s="281"/>
      <c r="AG126" s="229" t="s">
        <v>71</v>
      </c>
      <c r="AH126" s="230" t="s">
        <v>71</v>
      </c>
      <c r="AI126" s="231" t="s">
        <v>71</v>
      </c>
      <c r="AJ126" s="232">
        <f t="shared" si="29"/>
        <v>0</v>
      </c>
      <c r="AK126" s="229" t="s">
        <v>71</v>
      </c>
      <c r="AL126" s="230" t="s">
        <v>71</v>
      </c>
      <c r="AM126" s="240" t="s">
        <v>71</v>
      </c>
      <c r="AN126" s="284"/>
      <c r="AO126" s="229" t="s">
        <v>71</v>
      </c>
      <c r="AP126" s="229" t="s">
        <v>71</v>
      </c>
      <c r="AQ126" s="230" t="s">
        <v>71</v>
      </c>
      <c r="AR126" s="236" t="s">
        <v>71</v>
      </c>
      <c r="AS126" s="256">
        <f t="shared" si="24"/>
        <v>0</v>
      </c>
      <c r="AT126" s="76">
        <f t="shared" si="30"/>
        <v>0</v>
      </c>
      <c r="AU126" s="75"/>
      <c r="AV126" s="77" t="e">
        <f t="shared" si="31"/>
        <v>#DIV/0!</v>
      </c>
      <c r="AW126" s="59"/>
      <c r="AX126" s="119"/>
      <c r="AY126" s="87"/>
      <c r="AZ126" s="403" t="e">
        <f>AZ125</f>
        <v>#DIV/0!</v>
      </c>
    </row>
    <row r="127" spans="1:52" s="23" customFormat="1" ht="12.75">
      <c r="A127" s="48">
        <v>4</v>
      </c>
      <c r="B127" s="495"/>
      <c r="C127" s="63" t="s">
        <v>33</v>
      </c>
      <c r="D127" s="422"/>
      <c r="E127" s="456"/>
      <c r="F127" s="323"/>
      <c r="G127" s="323"/>
      <c r="H127" s="323"/>
      <c r="I127" s="323"/>
      <c r="J127" s="323"/>
      <c r="K127" s="323"/>
      <c r="L127" s="323"/>
      <c r="M127" s="323"/>
      <c r="N127" s="323"/>
      <c r="O127" s="323"/>
      <c r="P127" s="423">
        <f t="shared" si="25"/>
        <v>0</v>
      </c>
      <c r="Q127" s="253">
        <f>P127+P128</f>
        <v>0</v>
      </c>
      <c r="R127" s="487"/>
      <c r="S127" s="491"/>
      <c r="T127" s="194"/>
      <c r="U127" s="175">
        <f>Q127-R127-S127-T127</f>
        <v>0</v>
      </c>
      <c r="V127" s="112" t="e">
        <f t="shared" si="26"/>
        <v>#DIV/0!</v>
      </c>
      <c r="W127" s="180" t="e">
        <f t="shared" si="27"/>
        <v>#DIV/0!</v>
      </c>
      <c r="X127" s="180" t="e">
        <f t="shared" si="28"/>
        <v>#DIV/0!</v>
      </c>
      <c r="Y127" s="188" t="e">
        <f t="shared" si="32"/>
        <v>#DIV/0!</v>
      </c>
      <c r="Z127" s="472"/>
      <c r="AA127" s="135"/>
      <c r="AB127" s="224" t="e">
        <f>(R127+S127)/(12*(D127-E127+D128-E128))*1000+(Z127/1.0062)*(F127+0.85*(G127+L127+M127))/(12*D127)*1000+(Z128/1.0062)*(F128+0.85*(G128+L128+M128))/(12*D128)*1000</f>
        <v>#DIV/0!</v>
      </c>
      <c r="AC127" s="200" t="e">
        <f>AB127-AD127</f>
        <v>#DIV/0!</v>
      </c>
      <c r="AD127" s="225" t="e">
        <f>(H127+H128+I127+I128)/(12*(D127+D128))*1000</f>
        <v>#DIV/0!</v>
      </c>
      <c r="AE127" s="104" t="e">
        <f>(AA127+AA128)*AB127*0.012</f>
        <v>#DIV/0!</v>
      </c>
      <c r="AF127" s="443"/>
      <c r="AG127" s="451" t="e">
        <f>AF127+AF128-AE127</f>
        <v>#DIV/0!</v>
      </c>
      <c r="AH127" s="5" t="e">
        <f>AG127/(12*(AA127+AA128))*1000</f>
        <v>#DIV/0!</v>
      </c>
      <c r="AI127" s="6" t="e">
        <f>AH127/AD127</f>
        <v>#DIV/0!</v>
      </c>
      <c r="AJ127" s="3">
        <f t="shared" si="29"/>
        <v>0</v>
      </c>
      <c r="AK127" s="9" t="e">
        <f>AF127+AF128-(AJ127+AJ128)*AB127*0.012</f>
        <v>#DIV/0!</v>
      </c>
      <c r="AL127" s="5" t="e">
        <f>AK127/(12*(AJ127+AJ128))*1000</f>
        <v>#DIV/0!</v>
      </c>
      <c r="AM127" s="239" t="e">
        <f>AL127/AD127</f>
        <v>#DIV/0!</v>
      </c>
      <c r="AN127" s="243"/>
      <c r="AO127" s="242" t="e">
        <f>(AN127+AN128)/(12*(AJ127+AJ128))*1000</f>
        <v>#DIV/0!</v>
      </c>
      <c r="AP127" s="5" t="e">
        <f>AD127+AL127+AO127</f>
        <v>#DIV/0!</v>
      </c>
      <c r="AQ127" s="7" t="e">
        <f>(AL127+AO127)/AD127</f>
        <v>#DIV/0!</v>
      </c>
      <c r="AR127" s="235" t="e">
        <f>AP127/AD127</f>
        <v>#DIV/0!</v>
      </c>
      <c r="AS127" s="255">
        <f t="shared" si="24"/>
        <v>0</v>
      </c>
      <c r="AT127" s="50">
        <f t="shared" si="30"/>
        <v>0</v>
      </c>
      <c r="AU127" s="49"/>
      <c r="AV127" s="51" t="e">
        <f t="shared" si="31"/>
        <v>#DIV/0!</v>
      </c>
      <c r="AW127" s="52"/>
      <c r="AX127" s="116"/>
      <c r="AY127" s="14" t="e">
        <f>(AS127+AS128-AW127-AW128)/((AX127+AX128)*12)</f>
        <v>#DIV/0!</v>
      </c>
      <c r="AZ127" s="403" t="e">
        <f>IF(AY127&lt;0,"!!!","")</f>
        <v>#DIV/0!</v>
      </c>
    </row>
    <row r="128" spans="1:52" s="23" customFormat="1" ht="13.5" thickBot="1">
      <c r="A128" s="69">
        <v>4</v>
      </c>
      <c r="B128" s="495"/>
      <c r="C128" s="70" t="s">
        <v>34</v>
      </c>
      <c r="D128" s="434"/>
      <c r="E128" s="461"/>
      <c r="F128" s="435"/>
      <c r="G128" s="435"/>
      <c r="H128" s="435"/>
      <c r="I128" s="435"/>
      <c r="J128" s="435"/>
      <c r="K128" s="435"/>
      <c r="L128" s="435"/>
      <c r="M128" s="435"/>
      <c r="N128" s="435"/>
      <c r="O128" s="435"/>
      <c r="P128" s="436">
        <f t="shared" si="25"/>
        <v>0</v>
      </c>
      <c r="Q128" s="252" t="s">
        <v>71</v>
      </c>
      <c r="R128" s="196" t="s">
        <v>71</v>
      </c>
      <c r="S128" s="230" t="s">
        <v>71</v>
      </c>
      <c r="T128" s="197" t="s">
        <v>71</v>
      </c>
      <c r="U128" s="197" t="s">
        <v>71</v>
      </c>
      <c r="V128" s="109" t="e">
        <f t="shared" si="26"/>
        <v>#DIV/0!</v>
      </c>
      <c r="W128" s="181" t="e">
        <f t="shared" si="27"/>
        <v>#DIV/0!</v>
      </c>
      <c r="X128" s="181" t="e">
        <f t="shared" si="28"/>
        <v>#DIV/0!</v>
      </c>
      <c r="Y128" s="187" t="e">
        <f t="shared" si="32"/>
        <v>#DIV/0!</v>
      </c>
      <c r="Z128" s="474"/>
      <c r="AA128" s="136"/>
      <c r="AB128" s="226"/>
      <c r="AC128" s="201" t="s">
        <v>71</v>
      </c>
      <c r="AD128" s="197" t="s">
        <v>71</v>
      </c>
      <c r="AE128" s="228" t="s">
        <v>71</v>
      </c>
      <c r="AF128" s="281"/>
      <c r="AG128" s="229" t="s">
        <v>71</v>
      </c>
      <c r="AH128" s="230" t="s">
        <v>71</v>
      </c>
      <c r="AI128" s="231" t="s">
        <v>71</v>
      </c>
      <c r="AJ128" s="232">
        <f t="shared" si="29"/>
        <v>0</v>
      </c>
      <c r="AK128" s="229" t="s">
        <v>71</v>
      </c>
      <c r="AL128" s="230" t="s">
        <v>71</v>
      </c>
      <c r="AM128" s="240" t="s">
        <v>71</v>
      </c>
      <c r="AN128" s="284"/>
      <c r="AO128" s="229" t="s">
        <v>71</v>
      </c>
      <c r="AP128" s="229" t="s">
        <v>71</v>
      </c>
      <c r="AQ128" s="230" t="s">
        <v>71</v>
      </c>
      <c r="AR128" s="236" t="s">
        <v>71</v>
      </c>
      <c r="AS128" s="256">
        <f t="shared" si="24"/>
        <v>0</v>
      </c>
      <c r="AT128" s="72">
        <f t="shared" si="30"/>
        <v>0</v>
      </c>
      <c r="AU128" s="71"/>
      <c r="AV128" s="73" t="e">
        <f t="shared" si="31"/>
        <v>#DIV/0!</v>
      </c>
      <c r="AW128" s="58"/>
      <c r="AX128" s="117"/>
      <c r="AY128" s="87"/>
      <c r="AZ128" s="403" t="e">
        <f>AZ127</f>
        <v>#DIV/0!</v>
      </c>
    </row>
    <row r="129" spans="1:52" s="23" customFormat="1" ht="12.75">
      <c r="A129" s="53">
        <v>4</v>
      </c>
      <c r="B129" s="509"/>
      <c r="C129" s="98" t="s">
        <v>33</v>
      </c>
      <c r="D129" s="424"/>
      <c r="E129" s="457"/>
      <c r="F129" s="427"/>
      <c r="G129" s="427"/>
      <c r="H129" s="427"/>
      <c r="I129" s="427"/>
      <c r="J129" s="427"/>
      <c r="K129" s="427"/>
      <c r="L129" s="427"/>
      <c r="M129" s="427"/>
      <c r="N129" s="427"/>
      <c r="O129" s="427"/>
      <c r="P129" s="428">
        <f t="shared" si="25"/>
        <v>0</v>
      </c>
      <c r="Q129" s="173">
        <f>P129+P130</f>
        <v>0</v>
      </c>
      <c r="R129" s="488"/>
      <c r="S129" s="491"/>
      <c r="T129" s="194"/>
      <c r="U129" s="175">
        <f>Q129-R129-S129-T129</f>
        <v>0</v>
      </c>
      <c r="V129" s="110" t="e">
        <f t="shared" si="26"/>
        <v>#DIV/0!</v>
      </c>
      <c r="W129" s="182" t="e">
        <f t="shared" si="27"/>
        <v>#DIV/0!</v>
      </c>
      <c r="X129" s="182" t="e">
        <f t="shared" si="28"/>
        <v>#DIV/0!</v>
      </c>
      <c r="Y129" s="189" t="e">
        <f t="shared" si="32"/>
        <v>#DIV/0!</v>
      </c>
      <c r="Z129" s="475"/>
      <c r="AA129" s="137"/>
      <c r="AB129" s="224" t="e">
        <f>(R129+S129)/(12*(D129-E129+D130-E130))*1000+(Z129/1.0062)*(F129+0.85*(G129+L129+M129))/(12*D129)*1000+(Z130/1.0062)*(F130+0.85*(G130+L130+M130))/(12*D130)*1000</f>
        <v>#DIV/0!</v>
      </c>
      <c r="AC129" s="200" t="e">
        <f>AB129-AD129</f>
        <v>#DIV/0!</v>
      </c>
      <c r="AD129" s="225" t="e">
        <f>(H129+H130+I129+I130)/(12*(D129+D130))*1000</f>
        <v>#DIV/0!</v>
      </c>
      <c r="AE129" s="104" t="e">
        <f>(AA129+AA130)*AB129*0.012</f>
        <v>#DIV/0!</v>
      </c>
      <c r="AF129" s="443"/>
      <c r="AG129" s="451" t="e">
        <f>AF129+AF130-AE129</f>
        <v>#DIV/0!</v>
      </c>
      <c r="AH129" s="5" t="e">
        <f>AG129/(12*(AA129+AA130))*1000</f>
        <v>#DIV/0!</v>
      </c>
      <c r="AI129" s="6" t="e">
        <f>AH129/AD129</f>
        <v>#DIV/0!</v>
      </c>
      <c r="AJ129" s="3">
        <f t="shared" si="29"/>
        <v>0</v>
      </c>
      <c r="AK129" s="9" t="e">
        <f>AF129+AF130-(AJ129+AJ130)*AB129*0.012</f>
        <v>#DIV/0!</v>
      </c>
      <c r="AL129" s="5" t="e">
        <f>AK129/(12*(AJ129+AJ130))*1000</f>
        <v>#DIV/0!</v>
      </c>
      <c r="AM129" s="239" t="e">
        <f>AL129/AD129</f>
        <v>#DIV/0!</v>
      </c>
      <c r="AN129" s="243"/>
      <c r="AO129" s="242" t="e">
        <f>(AN129+AN130)/(12*(AJ129+AJ130))*1000</f>
        <v>#DIV/0!</v>
      </c>
      <c r="AP129" s="5" t="e">
        <f>AD129+AL129+AO129</f>
        <v>#DIV/0!</v>
      </c>
      <c r="AQ129" s="7" t="e">
        <f>(AL129+AO129)/AD129</f>
        <v>#DIV/0!</v>
      </c>
      <c r="AR129" s="235" t="e">
        <f>AP129/AD129</f>
        <v>#DIV/0!</v>
      </c>
      <c r="AS129" s="255">
        <f t="shared" si="24"/>
        <v>0</v>
      </c>
      <c r="AT129" s="55">
        <f t="shared" si="30"/>
        <v>0</v>
      </c>
      <c r="AU129" s="54"/>
      <c r="AV129" s="56" t="e">
        <f t="shared" si="31"/>
        <v>#DIV/0!</v>
      </c>
      <c r="AW129" s="57"/>
      <c r="AX129" s="118"/>
      <c r="AY129" s="14" t="e">
        <f>(AS129+AS130-AW129-AW130)/((AX129+AX130)*12)</f>
        <v>#DIV/0!</v>
      </c>
      <c r="AZ129" s="403" t="e">
        <f>IF(AY129&lt;0,"!!!","")</f>
        <v>#DIV/0!</v>
      </c>
    </row>
    <row r="130" spans="1:52" s="23" customFormat="1" ht="13.5" thickBot="1">
      <c r="A130" s="74">
        <v>4</v>
      </c>
      <c r="B130" s="496"/>
      <c r="C130" s="88" t="s">
        <v>34</v>
      </c>
      <c r="D130" s="419"/>
      <c r="E130" s="455"/>
      <c r="F130" s="420"/>
      <c r="G130" s="420"/>
      <c r="H130" s="420"/>
      <c r="I130" s="420"/>
      <c r="J130" s="420"/>
      <c r="K130" s="420"/>
      <c r="L130" s="420"/>
      <c r="M130" s="420"/>
      <c r="N130" s="420"/>
      <c r="O130" s="420"/>
      <c r="P130" s="421">
        <f t="shared" si="25"/>
        <v>0</v>
      </c>
      <c r="Q130" s="252" t="s">
        <v>71</v>
      </c>
      <c r="R130" s="196" t="s">
        <v>71</v>
      </c>
      <c r="S130" s="230" t="s">
        <v>71</v>
      </c>
      <c r="T130" s="197" t="s">
        <v>71</v>
      </c>
      <c r="U130" s="197" t="s">
        <v>71</v>
      </c>
      <c r="V130" s="111" t="e">
        <f t="shared" si="26"/>
        <v>#DIV/0!</v>
      </c>
      <c r="W130" s="183" t="e">
        <f t="shared" si="27"/>
        <v>#DIV/0!</v>
      </c>
      <c r="X130" s="183" t="e">
        <f t="shared" si="28"/>
        <v>#DIV/0!</v>
      </c>
      <c r="Y130" s="190" t="e">
        <f t="shared" si="32"/>
        <v>#DIV/0!</v>
      </c>
      <c r="Z130" s="476"/>
      <c r="AA130" s="138"/>
      <c r="AB130" s="226"/>
      <c r="AC130" s="201" t="s">
        <v>71</v>
      </c>
      <c r="AD130" s="197" t="s">
        <v>71</v>
      </c>
      <c r="AE130" s="228" t="s">
        <v>71</v>
      </c>
      <c r="AF130" s="281"/>
      <c r="AG130" s="229" t="s">
        <v>71</v>
      </c>
      <c r="AH130" s="230" t="s">
        <v>71</v>
      </c>
      <c r="AI130" s="231" t="s">
        <v>71</v>
      </c>
      <c r="AJ130" s="232">
        <f t="shared" si="29"/>
        <v>0</v>
      </c>
      <c r="AK130" s="229" t="s">
        <v>71</v>
      </c>
      <c r="AL130" s="230" t="s">
        <v>71</v>
      </c>
      <c r="AM130" s="240" t="s">
        <v>71</v>
      </c>
      <c r="AN130" s="284"/>
      <c r="AO130" s="229" t="s">
        <v>71</v>
      </c>
      <c r="AP130" s="229" t="s">
        <v>71</v>
      </c>
      <c r="AQ130" s="230" t="s">
        <v>71</v>
      </c>
      <c r="AR130" s="236" t="s">
        <v>71</v>
      </c>
      <c r="AS130" s="256">
        <f t="shared" si="24"/>
        <v>0</v>
      </c>
      <c r="AT130" s="76">
        <f t="shared" si="30"/>
        <v>0</v>
      </c>
      <c r="AU130" s="75"/>
      <c r="AV130" s="77" t="e">
        <f t="shared" si="31"/>
        <v>#DIV/0!</v>
      </c>
      <c r="AW130" s="59"/>
      <c r="AX130" s="119"/>
      <c r="AY130" s="87"/>
      <c r="AZ130" s="403" t="e">
        <f>AZ129</f>
        <v>#DIV/0!</v>
      </c>
    </row>
    <row r="131" spans="1:52" s="23" customFormat="1" ht="12.75">
      <c r="A131" s="48">
        <v>4</v>
      </c>
      <c r="B131" s="515"/>
      <c r="C131" s="63" t="s">
        <v>33</v>
      </c>
      <c r="D131" s="438"/>
      <c r="E131" s="462"/>
      <c r="F131" s="439"/>
      <c r="G131" s="439"/>
      <c r="H131" s="439"/>
      <c r="I131" s="439"/>
      <c r="J131" s="439"/>
      <c r="K131" s="439"/>
      <c r="L131" s="439"/>
      <c r="M131" s="439"/>
      <c r="N131" s="439"/>
      <c r="O131" s="439"/>
      <c r="P131" s="423">
        <f t="shared" si="25"/>
        <v>0</v>
      </c>
      <c r="Q131" s="253">
        <f>P131+P132</f>
        <v>0</v>
      </c>
      <c r="R131" s="487"/>
      <c r="S131" s="491"/>
      <c r="T131" s="194"/>
      <c r="U131" s="175">
        <f>Q131-R131-S131-T131</f>
        <v>0</v>
      </c>
      <c r="V131" s="112" t="e">
        <f t="shared" si="26"/>
        <v>#DIV/0!</v>
      </c>
      <c r="W131" s="180" t="e">
        <f t="shared" si="27"/>
        <v>#DIV/0!</v>
      </c>
      <c r="X131" s="180" t="e">
        <f t="shared" si="28"/>
        <v>#DIV/0!</v>
      </c>
      <c r="Y131" s="188" t="e">
        <f t="shared" si="32"/>
        <v>#DIV/0!</v>
      </c>
      <c r="Z131" s="472"/>
      <c r="AA131" s="135"/>
      <c r="AB131" s="224" t="e">
        <f>(R131+S131)/(12*(D131-E131+D132-E132))*1000+(Z131/1.0062)*(F131+0.85*(G131+L131+M131))/(12*D131)*1000+(Z132/1.0062)*(F132+0.85*(G132+L132+M132))/(12*D132)*1000</f>
        <v>#DIV/0!</v>
      </c>
      <c r="AC131" s="200" t="e">
        <f>AB131-AD131</f>
        <v>#DIV/0!</v>
      </c>
      <c r="AD131" s="225" t="e">
        <f>(H131+H132+I131+I132)/(12*(D131+D132))*1000</f>
        <v>#DIV/0!</v>
      </c>
      <c r="AE131" s="104" t="e">
        <f>(AA131+AA132)*AB131*0.012</f>
        <v>#DIV/0!</v>
      </c>
      <c r="AF131" s="443"/>
      <c r="AG131" s="451" t="e">
        <f>AF131+AF132-AE131</f>
        <v>#DIV/0!</v>
      </c>
      <c r="AH131" s="5" t="e">
        <f>AG131/(12*(AA131+AA132))*1000</f>
        <v>#DIV/0!</v>
      </c>
      <c r="AI131" s="6" t="e">
        <f>AH131/AD131</f>
        <v>#DIV/0!</v>
      </c>
      <c r="AJ131" s="3">
        <f t="shared" si="29"/>
        <v>0</v>
      </c>
      <c r="AK131" s="9" t="e">
        <f>AF131+AF132-(AJ131+AJ132)*AB131*0.012</f>
        <v>#DIV/0!</v>
      </c>
      <c r="AL131" s="5" t="e">
        <f>AK131/(12*(AJ131+AJ132))*1000</f>
        <v>#DIV/0!</v>
      </c>
      <c r="AM131" s="239" t="e">
        <f>AL131/AD131</f>
        <v>#DIV/0!</v>
      </c>
      <c r="AN131" s="243"/>
      <c r="AO131" s="242" t="e">
        <f>(AN131+AN132)/(12*(AJ131+AJ132))*1000</f>
        <v>#DIV/0!</v>
      </c>
      <c r="AP131" s="5" t="e">
        <f>AD131+AL131+AO131</f>
        <v>#DIV/0!</v>
      </c>
      <c r="AQ131" s="7" t="e">
        <f>(AL131+AO131)/AD131</f>
        <v>#DIV/0!</v>
      </c>
      <c r="AR131" s="235" t="e">
        <f>AP131/AD131</f>
        <v>#DIV/0!</v>
      </c>
      <c r="AS131" s="255">
        <f t="shared" si="24"/>
        <v>0</v>
      </c>
      <c r="AT131" s="50">
        <f t="shared" si="30"/>
        <v>0</v>
      </c>
      <c r="AU131" s="49"/>
      <c r="AV131" s="51" t="e">
        <f t="shared" si="31"/>
        <v>#DIV/0!</v>
      </c>
      <c r="AW131" s="52"/>
      <c r="AX131" s="116"/>
      <c r="AY131" s="14" t="e">
        <f>(AS131+AS132-AW131-AW132)/((AX131+AX132)*12)</f>
        <v>#DIV/0!</v>
      </c>
      <c r="AZ131" s="403" t="e">
        <f>IF(AY131&lt;0,"!!!","")</f>
        <v>#DIV/0!</v>
      </c>
    </row>
    <row r="132" spans="1:52" s="23" customFormat="1" ht="13.5" thickBot="1">
      <c r="A132" s="69">
        <v>4</v>
      </c>
      <c r="B132" s="515"/>
      <c r="C132" s="70" t="s">
        <v>34</v>
      </c>
      <c r="D132" s="419"/>
      <c r="E132" s="455"/>
      <c r="F132" s="420"/>
      <c r="G132" s="420"/>
      <c r="H132" s="420"/>
      <c r="I132" s="420"/>
      <c r="J132" s="420"/>
      <c r="K132" s="420"/>
      <c r="L132" s="420"/>
      <c r="M132" s="420"/>
      <c r="N132" s="420"/>
      <c r="O132" s="420"/>
      <c r="P132" s="436">
        <f t="shared" si="25"/>
        <v>0</v>
      </c>
      <c r="Q132" s="252" t="s">
        <v>71</v>
      </c>
      <c r="R132" s="196" t="s">
        <v>71</v>
      </c>
      <c r="S132" s="230" t="s">
        <v>71</v>
      </c>
      <c r="T132" s="197" t="s">
        <v>71</v>
      </c>
      <c r="U132" s="197" t="s">
        <v>71</v>
      </c>
      <c r="V132" s="109" t="e">
        <f t="shared" si="26"/>
        <v>#DIV/0!</v>
      </c>
      <c r="W132" s="181" t="e">
        <f t="shared" si="27"/>
        <v>#DIV/0!</v>
      </c>
      <c r="X132" s="181" t="e">
        <f t="shared" si="28"/>
        <v>#DIV/0!</v>
      </c>
      <c r="Y132" s="187" t="e">
        <f t="shared" si="32"/>
        <v>#DIV/0!</v>
      </c>
      <c r="Z132" s="474"/>
      <c r="AA132" s="136"/>
      <c r="AB132" s="226"/>
      <c r="AC132" s="201" t="s">
        <v>71</v>
      </c>
      <c r="AD132" s="197" t="s">
        <v>71</v>
      </c>
      <c r="AE132" s="228" t="s">
        <v>71</v>
      </c>
      <c r="AF132" s="281"/>
      <c r="AG132" s="229" t="s">
        <v>71</v>
      </c>
      <c r="AH132" s="230" t="s">
        <v>71</v>
      </c>
      <c r="AI132" s="231" t="s">
        <v>71</v>
      </c>
      <c r="AJ132" s="232">
        <f t="shared" si="29"/>
        <v>0</v>
      </c>
      <c r="AK132" s="229" t="s">
        <v>71</v>
      </c>
      <c r="AL132" s="230" t="s">
        <v>71</v>
      </c>
      <c r="AM132" s="240" t="s">
        <v>71</v>
      </c>
      <c r="AN132" s="284"/>
      <c r="AO132" s="229" t="s">
        <v>71</v>
      </c>
      <c r="AP132" s="229" t="s">
        <v>71</v>
      </c>
      <c r="AQ132" s="230" t="s">
        <v>71</v>
      </c>
      <c r="AR132" s="236" t="s">
        <v>71</v>
      </c>
      <c r="AS132" s="256">
        <f aca="true" t="shared" si="33" ref="AS132:AS175">AF132+AN132</f>
        <v>0</v>
      </c>
      <c r="AT132" s="72">
        <f t="shared" si="30"/>
        <v>0</v>
      </c>
      <c r="AU132" s="71"/>
      <c r="AV132" s="73" t="e">
        <f t="shared" si="31"/>
        <v>#DIV/0!</v>
      </c>
      <c r="AW132" s="58"/>
      <c r="AX132" s="117"/>
      <c r="AY132" s="87"/>
      <c r="AZ132" s="403" t="e">
        <f>AZ131</f>
        <v>#DIV/0!</v>
      </c>
    </row>
    <row r="133" spans="1:52" s="23" customFormat="1" ht="12.75">
      <c r="A133" s="53">
        <v>4</v>
      </c>
      <c r="B133" s="516"/>
      <c r="C133" s="98" t="s">
        <v>33</v>
      </c>
      <c r="D133" s="438"/>
      <c r="E133" s="462"/>
      <c r="F133" s="427"/>
      <c r="G133" s="427"/>
      <c r="H133" s="427"/>
      <c r="I133" s="427"/>
      <c r="J133" s="427"/>
      <c r="K133" s="427"/>
      <c r="L133" s="427"/>
      <c r="M133" s="427"/>
      <c r="N133" s="427"/>
      <c r="O133" s="427"/>
      <c r="P133" s="428">
        <f aca="true" t="shared" si="34" ref="P133:P164">SUM(F133:O133)</f>
        <v>0</v>
      </c>
      <c r="Q133" s="173">
        <f>P133+P134</f>
        <v>0</v>
      </c>
      <c r="R133" s="488"/>
      <c r="S133" s="491"/>
      <c r="T133" s="194"/>
      <c r="U133" s="175">
        <f>Q133-R133-S133-T133</f>
        <v>0</v>
      </c>
      <c r="V133" s="110" t="e">
        <f aca="true" t="shared" si="35" ref="V133:V164">P133/(12*D133)*1000</f>
        <v>#DIV/0!</v>
      </c>
      <c r="W133" s="182" t="e">
        <f aca="true" t="shared" si="36" ref="W133:W164">H133/(12*D133)*1000</f>
        <v>#DIV/0!</v>
      </c>
      <c r="X133" s="182" t="e">
        <f aca="true" t="shared" si="37" ref="X133:X164">I133/(12*D133)*1000</f>
        <v>#DIV/0!</v>
      </c>
      <c r="Y133" s="189" t="e">
        <f t="shared" si="32"/>
        <v>#DIV/0!</v>
      </c>
      <c r="Z133" s="475"/>
      <c r="AA133" s="137"/>
      <c r="AB133" s="224" t="e">
        <f>(R133+S133)/(12*(D133-E133+D134-E134))*1000+(Z133/1.0062)*(F133+0.85*(G133+L133+M133))/(12*D133)*1000+(Z134/1.0062)*(F134+0.85*(G134+L134+M134))/(12*D134)*1000</f>
        <v>#DIV/0!</v>
      </c>
      <c r="AC133" s="200" t="e">
        <f>AB133-AD133</f>
        <v>#DIV/0!</v>
      </c>
      <c r="AD133" s="225" t="e">
        <f>(H133+H134+I133+I134)/(12*(D133+D134))*1000</f>
        <v>#DIV/0!</v>
      </c>
      <c r="AE133" s="104" t="e">
        <f>(AA133+AA134)*AB133*0.012</f>
        <v>#DIV/0!</v>
      </c>
      <c r="AF133" s="443"/>
      <c r="AG133" s="451" t="e">
        <f>AF133+AF134-AE133</f>
        <v>#DIV/0!</v>
      </c>
      <c r="AH133" s="5" t="e">
        <f>AG133/(12*(AA133+AA134))*1000</f>
        <v>#DIV/0!</v>
      </c>
      <c r="AI133" s="6" t="e">
        <f>AH133/AD133</f>
        <v>#DIV/0!</v>
      </c>
      <c r="AJ133" s="3">
        <f aca="true" t="shared" si="38" ref="AJ133:AJ164">AA133</f>
        <v>0</v>
      </c>
      <c r="AK133" s="9" t="e">
        <f>AF133+AF134-(AJ133+AJ134)*AB133*0.012</f>
        <v>#DIV/0!</v>
      </c>
      <c r="AL133" s="5" t="e">
        <f>AK133/(12*(AJ133+AJ134))*1000</f>
        <v>#DIV/0!</v>
      </c>
      <c r="AM133" s="239" t="e">
        <f>AL133/AD133</f>
        <v>#DIV/0!</v>
      </c>
      <c r="AN133" s="243"/>
      <c r="AO133" s="242" t="e">
        <f>(AN133+AN134)/(12*(AJ133+AJ134))*1000</f>
        <v>#DIV/0!</v>
      </c>
      <c r="AP133" s="5" t="e">
        <f>AD133+AL133+AO133</f>
        <v>#DIV/0!</v>
      </c>
      <c r="AQ133" s="7" t="e">
        <f>(AL133+AO133)/AD133</f>
        <v>#DIV/0!</v>
      </c>
      <c r="AR133" s="235" t="e">
        <f>AP133/AD133</f>
        <v>#DIV/0!</v>
      </c>
      <c r="AS133" s="255">
        <f t="shared" si="33"/>
        <v>0</v>
      </c>
      <c r="AT133" s="55">
        <f aca="true" t="shared" si="39" ref="AT133:AT164">H133+I133</f>
        <v>0</v>
      </c>
      <c r="AU133" s="54"/>
      <c r="AV133" s="56" t="e">
        <f aca="true" t="shared" si="40" ref="AV133:AV164">Y133/AU133</f>
        <v>#DIV/0!</v>
      </c>
      <c r="AW133" s="57"/>
      <c r="AX133" s="118"/>
      <c r="AY133" s="14" t="e">
        <f>(AS133+AS134-AW133-AW134)/((AX133+AX134)*12)</f>
        <v>#DIV/0!</v>
      </c>
      <c r="AZ133" s="403" t="e">
        <f>IF(AY133&lt;0,"!!!","")</f>
        <v>#DIV/0!</v>
      </c>
    </row>
    <row r="134" spans="1:52" s="23" customFormat="1" ht="13.5" thickBot="1">
      <c r="A134" s="69">
        <v>4</v>
      </c>
      <c r="B134" s="515"/>
      <c r="C134" s="70" t="s">
        <v>34</v>
      </c>
      <c r="D134" s="438"/>
      <c r="E134" s="462"/>
      <c r="F134" s="439"/>
      <c r="G134" s="439"/>
      <c r="H134" s="439"/>
      <c r="I134" s="439"/>
      <c r="J134" s="439"/>
      <c r="K134" s="439"/>
      <c r="L134" s="439"/>
      <c r="M134" s="439"/>
      <c r="N134" s="439"/>
      <c r="O134" s="439"/>
      <c r="P134" s="436">
        <f t="shared" si="34"/>
        <v>0</v>
      </c>
      <c r="Q134" s="259" t="s">
        <v>71</v>
      </c>
      <c r="R134" s="260" t="s">
        <v>71</v>
      </c>
      <c r="S134" s="269" t="s">
        <v>71</v>
      </c>
      <c r="T134" s="261" t="s">
        <v>71</v>
      </c>
      <c r="U134" s="261" t="s">
        <v>71</v>
      </c>
      <c r="V134" s="109" t="e">
        <f t="shared" si="35"/>
        <v>#DIV/0!</v>
      </c>
      <c r="W134" s="181" t="e">
        <f t="shared" si="36"/>
        <v>#DIV/0!</v>
      </c>
      <c r="X134" s="181" t="e">
        <f t="shared" si="37"/>
        <v>#DIV/0!</v>
      </c>
      <c r="Y134" s="187" t="e">
        <f t="shared" si="32"/>
        <v>#DIV/0!</v>
      </c>
      <c r="Z134" s="474"/>
      <c r="AA134" s="136"/>
      <c r="AB134" s="265"/>
      <c r="AC134" s="266" t="s">
        <v>71</v>
      </c>
      <c r="AD134" s="261" t="s">
        <v>71</v>
      </c>
      <c r="AE134" s="267" t="s">
        <v>71</v>
      </c>
      <c r="AF134" s="282"/>
      <c r="AG134" s="268" t="s">
        <v>71</v>
      </c>
      <c r="AH134" s="269" t="s">
        <v>71</v>
      </c>
      <c r="AI134" s="270" t="s">
        <v>71</v>
      </c>
      <c r="AJ134" s="271">
        <f t="shared" si="38"/>
        <v>0</v>
      </c>
      <c r="AK134" s="268" t="s">
        <v>71</v>
      </c>
      <c r="AL134" s="269" t="s">
        <v>71</v>
      </c>
      <c r="AM134" s="272" t="s">
        <v>71</v>
      </c>
      <c r="AN134" s="394"/>
      <c r="AO134" s="268" t="s">
        <v>71</v>
      </c>
      <c r="AP134" s="268" t="s">
        <v>71</v>
      </c>
      <c r="AQ134" s="269" t="s">
        <v>71</v>
      </c>
      <c r="AR134" s="395" t="s">
        <v>71</v>
      </c>
      <c r="AS134" s="396">
        <f t="shared" si="33"/>
        <v>0</v>
      </c>
      <c r="AT134" s="72">
        <f t="shared" si="39"/>
        <v>0</v>
      </c>
      <c r="AU134" s="71"/>
      <c r="AV134" s="73" t="e">
        <f t="shared" si="40"/>
        <v>#DIV/0!</v>
      </c>
      <c r="AW134" s="58"/>
      <c r="AX134" s="117"/>
      <c r="AY134" s="397"/>
      <c r="AZ134" s="403" t="e">
        <f>AZ133</f>
        <v>#DIV/0!</v>
      </c>
    </row>
    <row r="135" spans="1:52" s="23" customFormat="1" ht="12.75">
      <c r="A135" s="168">
        <v>5</v>
      </c>
      <c r="B135" s="509"/>
      <c r="C135" s="398" t="s">
        <v>33</v>
      </c>
      <c r="D135" s="424"/>
      <c r="E135" s="457"/>
      <c r="F135" s="427"/>
      <c r="G135" s="427"/>
      <c r="H135" s="427"/>
      <c r="I135" s="427"/>
      <c r="J135" s="427"/>
      <c r="K135" s="427"/>
      <c r="L135" s="427"/>
      <c r="M135" s="427"/>
      <c r="N135" s="427"/>
      <c r="O135" s="427"/>
      <c r="P135" s="428">
        <f t="shared" si="34"/>
        <v>0</v>
      </c>
      <c r="Q135" s="173">
        <f>P135+P136</f>
        <v>0</v>
      </c>
      <c r="R135" s="488"/>
      <c r="S135" s="492"/>
      <c r="T135" s="344"/>
      <c r="U135" s="175">
        <f>Q135-R135-S135-T135</f>
        <v>0</v>
      </c>
      <c r="V135" s="110" t="e">
        <f t="shared" si="35"/>
        <v>#DIV/0!</v>
      </c>
      <c r="W135" s="182" t="e">
        <f t="shared" si="36"/>
        <v>#DIV/0!</v>
      </c>
      <c r="X135" s="182" t="e">
        <f t="shared" si="37"/>
        <v>#DIV/0!</v>
      </c>
      <c r="Y135" s="189" t="e">
        <f t="shared" si="32"/>
        <v>#DIV/0!</v>
      </c>
      <c r="Z135" s="475"/>
      <c r="AA135" s="137"/>
      <c r="AB135" s="341" t="e">
        <f>(R135+S135)/(12*(D135-E135+D136-E136))*1000+(Z135/1.0062)*(F135+0.85*(G135+L135+M135))/(12*D135)*1000+(Z136/1.0062)*(F136+0.85*(G136+L136+M136))/(12*D136)*1000</f>
        <v>#DIV/0!</v>
      </c>
      <c r="AC135" s="342" t="e">
        <f>AB135-AD135</f>
        <v>#DIV/0!</v>
      </c>
      <c r="AD135" s="343" t="e">
        <f>(H135+H136+I135+I136)/(12*(D135+D136))*1000</f>
        <v>#DIV/0!</v>
      </c>
      <c r="AE135" s="345" t="e">
        <f>(AA135+AA136)*AB135*0.012</f>
        <v>#DIV/0!</v>
      </c>
      <c r="AF135" s="444"/>
      <c r="AG135" s="451" t="e">
        <f>AF135+AF136-AE135</f>
        <v>#DIV/0!</v>
      </c>
      <c r="AH135" s="346" t="e">
        <f>AG135/(12*(AA135+AA136))*1000</f>
        <v>#DIV/0!</v>
      </c>
      <c r="AI135" s="347" t="e">
        <f>AH135/AD135</f>
        <v>#DIV/0!</v>
      </c>
      <c r="AJ135" s="99">
        <f t="shared" si="38"/>
        <v>0</v>
      </c>
      <c r="AK135" s="348" t="e">
        <f>AF135+AF136-(AJ135+AJ136)*AB135*0.012</f>
        <v>#DIV/0!</v>
      </c>
      <c r="AL135" s="346" t="e">
        <f>AK135/(12*(AJ135+AJ136))*1000</f>
        <v>#DIV/0!</v>
      </c>
      <c r="AM135" s="349" t="e">
        <f>AL135/AD135</f>
        <v>#DIV/0!</v>
      </c>
      <c r="AN135" s="350"/>
      <c r="AO135" s="351" t="e">
        <f>(AN135+AN136)/(12*(AJ135+AJ136))*1000</f>
        <v>#DIV/0!</v>
      </c>
      <c r="AP135" s="346" t="e">
        <f>AD135+AL135+AO135</f>
        <v>#DIV/0!</v>
      </c>
      <c r="AQ135" s="352" t="e">
        <f>(AL135+AO135)/AD135</f>
        <v>#DIV/0!</v>
      </c>
      <c r="AR135" s="353" t="e">
        <f>AP135/AD135</f>
        <v>#DIV/0!</v>
      </c>
      <c r="AS135" s="354">
        <f t="shared" si="33"/>
        <v>0</v>
      </c>
      <c r="AT135" s="55">
        <f t="shared" si="39"/>
        <v>0</v>
      </c>
      <c r="AU135" s="54"/>
      <c r="AV135" s="56" t="e">
        <f t="shared" si="40"/>
        <v>#DIV/0!</v>
      </c>
      <c r="AW135" s="57"/>
      <c r="AX135" s="118"/>
      <c r="AY135" s="100" t="e">
        <f>(AS135+AS136-AW135-AW136)/((AX135+AX136)*12)</f>
        <v>#DIV/0!</v>
      </c>
      <c r="AZ135" s="403" t="e">
        <f>IF(AY135&lt;0,"!!!","")</f>
        <v>#DIV/0!</v>
      </c>
    </row>
    <row r="136" spans="1:52" s="23" customFormat="1" ht="13.5" thickBot="1">
      <c r="A136" s="399">
        <v>5</v>
      </c>
      <c r="B136" s="495"/>
      <c r="C136" s="70" t="s">
        <v>34</v>
      </c>
      <c r="D136" s="438"/>
      <c r="E136" s="462"/>
      <c r="F136" s="439"/>
      <c r="G136" s="439"/>
      <c r="H136" s="439"/>
      <c r="I136" s="439"/>
      <c r="J136" s="439"/>
      <c r="K136" s="439"/>
      <c r="L136" s="439"/>
      <c r="M136" s="439"/>
      <c r="N136" s="439"/>
      <c r="O136" s="439"/>
      <c r="P136" s="440">
        <f t="shared" si="34"/>
        <v>0</v>
      </c>
      <c r="Q136" s="252" t="s">
        <v>71</v>
      </c>
      <c r="R136" s="196" t="s">
        <v>71</v>
      </c>
      <c r="S136" s="230" t="s">
        <v>71</v>
      </c>
      <c r="T136" s="197" t="s">
        <v>71</v>
      </c>
      <c r="U136" s="197" t="s">
        <v>71</v>
      </c>
      <c r="V136" s="184" t="e">
        <f t="shared" si="35"/>
        <v>#DIV/0!</v>
      </c>
      <c r="W136" s="185" t="e">
        <f t="shared" si="36"/>
        <v>#DIV/0!</v>
      </c>
      <c r="X136" s="185" t="e">
        <f t="shared" si="37"/>
        <v>#DIV/0!</v>
      </c>
      <c r="Y136" s="211" t="e">
        <f t="shared" si="32"/>
        <v>#DIV/0!</v>
      </c>
      <c r="Z136" s="477"/>
      <c r="AA136" s="139"/>
      <c r="AB136" s="226"/>
      <c r="AC136" s="201" t="s">
        <v>71</v>
      </c>
      <c r="AD136" s="197" t="s">
        <v>71</v>
      </c>
      <c r="AE136" s="228" t="s">
        <v>71</v>
      </c>
      <c r="AF136" s="281"/>
      <c r="AG136" s="229" t="s">
        <v>71</v>
      </c>
      <c r="AH136" s="230" t="s">
        <v>71</v>
      </c>
      <c r="AI136" s="231" t="s">
        <v>71</v>
      </c>
      <c r="AJ136" s="232">
        <f t="shared" si="38"/>
        <v>0</v>
      </c>
      <c r="AK136" s="229" t="s">
        <v>71</v>
      </c>
      <c r="AL136" s="230" t="s">
        <v>71</v>
      </c>
      <c r="AM136" s="240" t="s">
        <v>71</v>
      </c>
      <c r="AN136" s="284"/>
      <c r="AO136" s="229" t="s">
        <v>71</v>
      </c>
      <c r="AP136" s="229" t="s">
        <v>71</v>
      </c>
      <c r="AQ136" s="230" t="s">
        <v>71</v>
      </c>
      <c r="AR136" s="236" t="s">
        <v>71</v>
      </c>
      <c r="AS136" s="256">
        <f t="shared" si="33"/>
        <v>0</v>
      </c>
      <c r="AT136" s="79">
        <f t="shared" si="39"/>
        <v>0</v>
      </c>
      <c r="AU136" s="78"/>
      <c r="AV136" s="80" t="e">
        <f t="shared" si="40"/>
        <v>#DIV/0!</v>
      </c>
      <c r="AW136" s="81"/>
      <c r="AX136" s="120"/>
      <c r="AY136" s="87"/>
      <c r="AZ136" s="403" t="e">
        <f>AZ135</f>
        <v>#DIV/0!</v>
      </c>
    </row>
    <row r="137" spans="1:52" s="23" customFormat="1" ht="12.75">
      <c r="A137" s="168">
        <v>5</v>
      </c>
      <c r="B137" s="509"/>
      <c r="C137" s="98" t="s">
        <v>33</v>
      </c>
      <c r="D137" s="424"/>
      <c r="E137" s="457"/>
      <c r="F137" s="427"/>
      <c r="G137" s="427"/>
      <c r="H137" s="427"/>
      <c r="I137" s="427"/>
      <c r="J137" s="427"/>
      <c r="K137" s="427"/>
      <c r="L137" s="427"/>
      <c r="M137" s="427"/>
      <c r="N137" s="427"/>
      <c r="O137" s="427"/>
      <c r="P137" s="428">
        <f t="shared" si="34"/>
        <v>0</v>
      </c>
      <c r="Q137" s="173">
        <f>P137+P138</f>
        <v>0</v>
      </c>
      <c r="R137" s="488"/>
      <c r="S137" s="491"/>
      <c r="T137" s="194"/>
      <c r="U137" s="175">
        <f>Q137-R137-S137-T137</f>
        <v>0</v>
      </c>
      <c r="V137" s="110" t="e">
        <f t="shared" si="35"/>
        <v>#DIV/0!</v>
      </c>
      <c r="W137" s="182" t="e">
        <f t="shared" si="36"/>
        <v>#DIV/0!</v>
      </c>
      <c r="X137" s="182" t="e">
        <f t="shared" si="37"/>
        <v>#DIV/0!</v>
      </c>
      <c r="Y137" s="189" t="e">
        <f t="shared" si="32"/>
        <v>#DIV/0!</v>
      </c>
      <c r="Z137" s="475"/>
      <c r="AA137" s="137"/>
      <c r="AB137" s="224" t="e">
        <f>(R137+S137)/(12*(D137-E137+D138-E138))*1000+(Z137/1.0062)*(F137+0.85*(G137+L137+M137))/(12*D137)*1000+(Z138/1.0062)*(F138+0.85*(G138+L138+M138))/(12*D138)*1000</f>
        <v>#DIV/0!</v>
      </c>
      <c r="AC137" s="200" t="e">
        <f>AB137-AD137</f>
        <v>#DIV/0!</v>
      </c>
      <c r="AD137" s="225" t="e">
        <f>(H137+H138+I137+I138)/(12*(D137+D138))*1000</f>
        <v>#DIV/0!</v>
      </c>
      <c r="AE137" s="104" t="e">
        <f>(AA137+AA138)*AB137*0.012</f>
        <v>#DIV/0!</v>
      </c>
      <c r="AF137" s="443"/>
      <c r="AG137" s="451" t="e">
        <f>AF137+AF138-AE137</f>
        <v>#DIV/0!</v>
      </c>
      <c r="AH137" s="5" t="e">
        <f>AG137/(12*(AA137+AA138))*1000</f>
        <v>#DIV/0!</v>
      </c>
      <c r="AI137" s="6" t="e">
        <f>AH137/AD137</f>
        <v>#DIV/0!</v>
      </c>
      <c r="AJ137" s="3">
        <f t="shared" si="38"/>
        <v>0</v>
      </c>
      <c r="AK137" s="9" t="e">
        <f>AF137+AF138-(AJ137+AJ138)*AB137*0.012</f>
        <v>#DIV/0!</v>
      </c>
      <c r="AL137" s="5" t="e">
        <f>AK137/(12*(AJ137+AJ138))*1000</f>
        <v>#DIV/0!</v>
      </c>
      <c r="AM137" s="239" t="e">
        <f>AL137/AD137</f>
        <v>#DIV/0!</v>
      </c>
      <c r="AN137" s="243"/>
      <c r="AO137" s="242" t="e">
        <f>(AN137+AN138)/(12*(AJ137+AJ138))*1000</f>
        <v>#DIV/0!</v>
      </c>
      <c r="AP137" s="5" t="e">
        <f>AD137+AL137+AO137</f>
        <v>#DIV/0!</v>
      </c>
      <c r="AQ137" s="7" t="e">
        <f>(AL137+AO137)/AD137</f>
        <v>#DIV/0!</v>
      </c>
      <c r="AR137" s="235" t="e">
        <f>AP137/AD137</f>
        <v>#DIV/0!</v>
      </c>
      <c r="AS137" s="255">
        <f t="shared" si="33"/>
        <v>0</v>
      </c>
      <c r="AT137" s="55">
        <f t="shared" si="39"/>
        <v>0</v>
      </c>
      <c r="AU137" s="54"/>
      <c r="AV137" s="56" t="e">
        <f t="shared" si="40"/>
        <v>#DIV/0!</v>
      </c>
      <c r="AW137" s="57"/>
      <c r="AX137" s="118"/>
      <c r="AY137" s="14" t="e">
        <f>(AS137+AS138-AW137-AW138)/((AX137+AX138)*12)</f>
        <v>#DIV/0!</v>
      </c>
      <c r="AZ137" s="403" t="e">
        <f>IF(AY137&lt;0,"!!!","")</f>
        <v>#DIV/0!</v>
      </c>
    </row>
    <row r="138" spans="1:52" s="23" customFormat="1" ht="13.5" thickBot="1">
      <c r="A138" s="169">
        <v>5</v>
      </c>
      <c r="B138" s="496"/>
      <c r="C138" s="88" t="s">
        <v>34</v>
      </c>
      <c r="D138" s="419"/>
      <c r="E138" s="455"/>
      <c r="F138" s="420"/>
      <c r="G138" s="420"/>
      <c r="H138" s="420"/>
      <c r="I138" s="420"/>
      <c r="J138" s="420"/>
      <c r="K138" s="420"/>
      <c r="L138" s="420"/>
      <c r="M138" s="420"/>
      <c r="N138" s="420"/>
      <c r="O138" s="420"/>
      <c r="P138" s="421">
        <f t="shared" si="34"/>
        <v>0</v>
      </c>
      <c r="Q138" s="252" t="s">
        <v>71</v>
      </c>
      <c r="R138" s="196" t="s">
        <v>71</v>
      </c>
      <c r="S138" s="230" t="s">
        <v>71</v>
      </c>
      <c r="T138" s="197" t="s">
        <v>71</v>
      </c>
      <c r="U138" s="197" t="s">
        <v>71</v>
      </c>
      <c r="V138" s="111" t="e">
        <f t="shared" si="35"/>
        <v>#DIV/0!</v>
      </c>
      <c r="W138" s="183" t="e">
        <f t="shared" si="36"/>
        <v>#DIV/0!</v>
      </c>
      <c r="X138" s="183" t="e">
        <f t="shared" si="37"/>
        <v>#DIV/0!</v>
      </c>
      <c r="Y138" s="190" t="e">
        <f t="shared" si="32"/>
        <v>#DIV/0!</v>
      </c>
      <c r="Z138" s="476"/>
      <c r="AA138" s="138"/>
      <c r="AB138" s="226"/>
      <c r="AC138" s="201" t="s">
        <v>71</v>
      </c>
      <c r="AD138" s="197" t="s">
        <v>71</v>
      </c>
      <c r="AE138" s="228" t="s">
        <v>71</v>
      </c>
      <c r="AF138" s="281"/>
      <c r="AG138" s="229" t="s">
        <v>71</v>
      </c>
      <c r="AH138" s="230" t="s">
        <v>71</v>
      </c>
      <c r="AI138" s="231" t="s">
        <v>71</v>
      </c>
      <c r="AJ138" s="232">
        <f t="shared" si="38"/>
        <v>0</v>
      </c>
      <c r="AK138" s="229" t="s">
        <v>71</v>
      </c>
      <c r="AL138" s="230" t="s">
        <v>71</v>
      </c>
      <c r="AM138" s="240" t="s">
        <v>71</v>
      </c>
      <c r="AN138" s="284"/>
      <c r="AO138" s="229" t="s">
        <v>71</v>
      </c>
      <c r="AP138" s="229" t="s">
        <v>71</v>
      </c>
      <c r="AQ138" s="230" t="s">
        <v>71</v>
      </c>
      <c r="AR138" s="236" t="s">
        <v>71</v>
      </c>
      <c r="AS138" s="256">
        <f t="shared" si="33"/>
        <v>0</v>
      </c>
      <c r="AT138" s="76">
        <f t="shared" si="39"/>
        <v>0</v>
      </c>
      <c r="AU138" s="75"/>
      <c r="AV138" s="77" t="e">
        <f t="shared" si="40"/>
        <v>#DIV/0!</v>
      </c>
      <c r="AW138" s="59"/>
      <c r="AX138" s="119"/>
      <c r="AY138" s="87"/>
      <c r="AZ138" s="403" t="e">
        <f>AZ137</f>
        <v>#DIV/0!</v>
      </c>
    </row>
    <row r="139" spans="1:52" s="23" customFormat="1" ht="12.75">
      <c r="A139" s="400">
        <v>5</v>
      </c>
      <c r="B139" s="515"/>
      <c r="C139" s="63" t="s">
        <v>33</v>
      </c>
      <c r="D139" s="422"/>
      <c r="E139" s="456"/>
      <c r="F139" s="323"/>
      <c r="G139" s="323"/>
      <c r="H139" s="323"/>
      <c r="I139" s="323"/>
      <c r="J139" s="323"/>
      <c r="K139" s="323"/>
      <c r="L139" s="323"/>
      <c r="M139" s="323"/>
      <c r="N139" s="323"/>
      <c r="O139" s="323"/>
      <c r="P139" s="423">
        <f t="shared" si="34"/>
        <v>0</v>
      </c>
      <c r="Q139" s="253">
        <f>P139+P140</f>
        <v>0</v>
      </c>
      <c r="R139" s="487"/>
      <c r="S139" s="491"/>
      <c r="T139" s="194"/>
      <c r="U139" s="175">
        <f>Q139-R139-S139-T139</f>
        <v>0</v>
      </c>
      <c r="V139" s="112" t="e">
        <f t="shared" si="35"/>
        <v>#DIV/0!</v>
      </c>
      <c r="W139" s="180" t="e">
        <f t="shared" si="36"/>
        <v>#DIV/0!</v>
      </c>
      <c r="X139" s="180" t="e">
        <f t="shared" si="37"/>
        <v>#DIV/0!</v>
      </c>
      <c r="Y139" s="188" t="e">
        <f t="shared" si="32"/>
        <v>#DIV/0!</v>
      </c>
      <c r="Z139" s="472"/>
      <c r="AA139" s="135"/>
      <c r="AB139" s="224" t="e">
        <f>(R139+S139)/(12*(D139-E139+D140-E140))*1000+(Z139/1.0062)*(F139+0.85*(G139+L139+M139))/(12*D139)*1000+(Z140/1.0062)*(F140+0.85*(G140+L140+M140))/(12*D140)*1000</f>
        <v>#DIV/0!</v>
      </c>
      <c r="AC139" s="200" t="e">
        <f>AB139-AD139</f>
        <v>#DIV/0!</v>
      </c>
      <c r="AD139" s="225" t="e">
        <f>(H139+H140+I139+I140)/(12*(D139+D140))*1000</f>
        <v>#DIV/0!</v>
      </c>
      <c r="AE139" s="104" t="e">
        <f>(AA139+AA140)*AB139*0.012</f>
        <v>#DIV/0!</v>
      </c>
      <c r="AF139" s="443"/>
      <c r="AG139" s="451" t="e">
        <f>AF139+AF140-AE139</f>
        <v>#DIV/0!</v>
      </c>
      <c r="AH139" s="5" t="e">
        <f>AG139/(12*(AA139+AA140))*1000</f>
        <v>#DIV/0!</v>
      </c>
      <c r="AI139" s="6" t="e">
        <f>AH139/AD139</f>
        <v>#DIV/0!</v>
      </c>
      <c r="AJ139" s="3">
        <f t="shared" si="38"/>
        <v>0</v>
      </c>
      <c r="AK139" s="9" t="e">
        <f>AF139+AF140-(AJ139+AJ140)*AB139*0.012</f>
        <v>#DIV/0!</v>
      </c>
      <c r="AL139" s="5" t="e">
        <f>AK139/(12*(AJ139+AJ140))*1000</f>
        <v>#DIV/0!</v>
      </c>
      <c r="AM139" s="239" t="e">
        <f>AL139/AD139</f>
        <v>#DIV/0!</v>
      </c>
      <c r="AN139" s="243"/>
      <c r="AO139" s="242" t="e">
        <f>(AN139+AN140)/(12*(AJ139+AJ140))*1000</f>
        <v>#DIV/0!</v>
      </c>
      <c r="AP139" s="5" t="e">
        <f>AD139+AL139+AO139</f>
        <v>#DIV/0!</v>
      </c>
      <c r="AQ139" s="7" t="e">
        <f>(AL139+AO139)/AD139</f>
        <v>#DIV/0!</v>
      </c>
      <c r="AR139" s="235" t="e">
        <f>AP139/AD139</f>
        <v>#DIV/0!</v>
      </c>
      <c r="AS139" s="255">
        <f t="shared" si="33"/>
        <v>0</v>
      </c>
      <c r="AT139" s="50">
        <f t="shared" si="39"/>
        <v>0</v>
      </c>
      <c r="AU139" s="49"/>
      <c r="AV139" s="51" t="e">
        <f t="shared" si="40"/>
        <v>#DIV/0!</v>
      </c>
      <c r="AW139" s="52"/>
      <c r="AX139" s="116"/>
      <c r="AY139" s="14" t="e">
        <f>(AS139+AS140-AW139-AW140)/((AX139+AX140)*12)</f>
        <v>#DIV/0!</v>
      </c>
      <c r="AZ139" s="403" t="e">
        <f>IF(AY139&lt;0,"!!!","")</f>
        <v>#DIV/0!</v>
      </c>
    </row>
    <row r="140" spans="1:52" s="23" customFormat="1" ht="13.5" thickBot="1">
      <c r="A140" s="401">
        <v>5</v>
      </c>
      <c r="B140" s="515"/>
      <c r="C140" s="70" t="s">
        <v>34</v>
      </c>
      <c r="D140" s="434"/>
      <c r="E140" s="461"/>
      <c r="F140" s="435"/>
      <c r="G140" s="435"/>
      <c r="H140" s="435"/>
      <c r="I140" s="435"/>
      <c r="J140" s="435"/>
      <c r="K140" s="435"/>
      <c r="L140" s="435"/>
      <c r="M140" s="435"/>
      <c r="N140" s="435"/>
      <c r="O140" s="435"/>
      <c r="P140" s="436">
        <f t="shared" si="34"/>
        <v>0</v>
      </c>
      <c r="Q140" s="252" t="s">
        <v>71</v>
      </c>
      <c r="R140" s="196" t="s">
        <v>71</v>
      </c>
      <c r="S140" s="230" t="s">
        <v>71</v>
      </c>
      <c r="T140" s="197" t="s">
        <v>71</v>
      </c>
      <c r="U140" s="197" t="s">
        <v>71</v>
      </c>
      <c r="V140" s="109" t="e">
        <f t="shared" si="35"/>
        <v>#DIV/0!</v>
      </c>
      <c r="W140" s="181" t="e">
        <f t="shared" si="36"/>
        <v>#DIV/0!</v>
      </c>
      <c r="X140" s="181" t="e">
        <f t="shared" si="37"/>
        <v>#DIV/0!</v>
      </c>
      <c r="Y140" s="187" t="e">
        <f t="shared" si="32"/>
        <v>#DIV/0!</v>
      </c>
      <c r="Z140" s="474"/>
      <c r="AA140" s="136"/>
      <c r="AB140" s="226"/>
      <c r="AC140" s="201" t="s">
        <v>71</v>
      </c>
      <c r="AD140" s="197" t="s">
        <v>71</v>
      </c>
      <c r="AE140" s="228" t="s">
        <v>71</v>
      </c>
      <c r="AF140" s="281"/>
      <c r="AG140" s="229" t="s">
        <v>71</v>
      </c>
      <c r="AH140" s="230" t="s">
        <v>71</v>
      </c>
      <c r="AI140" s="231" t="s">
        <v>71</v>
      </c>
      <c r="AJ140" s="232">
        <f t="shared" si="38"/>
        <v>0</v>
      </c>
      <c r="AK140" s="229" t="s">
        <v>71</v>
      </c>
      <c r="AL140" s="230" t="s">
        <v>71</v>
      </c>
      <c r="AM140" s="240" t="s">
        <v>71</v>
      </c>
      <c r="AN140" s="284"/>
      <c r="AO140" s="229" t="s">
        <v>71</v>
      </c>
      <c r="AP140" s="229" t="s">
        <v>71</v>
      </c>
      <c r="AQ140" s="230" t="s">
        <v>71</v>
      </c>
      <c r="AR140" s="236" t="s">
        <v>71</v>
      </c>
      <c r="AS140" s="256">
        <f t="shared" si="33"/>
        <v>0</v>
      </c>
      <c r="AT140" s="72">
        <f t="shared" si="39"/>
        <v>0</v>
      </c>
      <c r="AU140" s="71"/>
      <c r="AV140" s="73" t="e">
        <f t="shared" si="40"/>
        <v>#DIV/0!</v>
      </c>
      <c r="AW140" s="58"/>
      <c r="AX140" s="117"/>
      <c r="AY140" s="87"/>
      <c r="AZ140" s="403" t="e">
        <f>AZ139</f>
        <v>#DIV/0!</v>
      </c>
    </row>
    <row r="141" spans="1:52" s="23" customFormat="1" ht="12.75">
      <c r="A141" s="168">
        <v>5</v>
      </c>
      <c r="B141" s="516"/>
      <c r="C141" s="98" t="s">
        <v>33</v>
      </c>
      <c r="D141" s="424"/>
      <c r="E141" s="457"/>
      <c r="F141" s="427"/>
      <c r="G141" s="427"/>
      <c r="H141" s="427"/>
      <c r="I141" s="427"/>
      <c r="J141" s="427"/>
      <c r="K141" s="427"/>
      <c r="L141" s="427"/>
      <c r="M141" s="427"/>
      <c r="N141" s="427"/>
      <c r="O141" s="427"/>
      <c r="P141" s="428">
        <f t="shared" si="34"/>
        <v>0</v>
      </c>
      <c r="Q141" s="173">
        <f>P141+P142</f>
        <v>0</v>
      </c>
      <c r="R141" s="488"/>
      <c r="S141" s="491"/>
      <c r="T141" s="194"/>
      <c r="U141" s="175">
        <f>Q141-R141-S141-T141</f>
        <v>0</v>
      </c>
      <c r="V141" s="110" t="e">
        <f t="shared" si="35"/>
        <v>#DIV/0!</v>
      </c>
      <c r="W141" s="182" t="e">
        <f t="shared" si="36"/>
        <v>#DIV/0!</v>
      </c>
      <c r="X141" s="182" t="e">
        <f t="shared" si="37"/>
        <v>#DIV/0!</v>
      </c>
      <c r="Y141" s="189" t="e">
        <f t="shared" si="32"/>
        <v>#DIV/0!</v>
      </c>
      <c r="Z141" s="475"/>
      <c r="AA141" s="164"/>
      <c r="AB141" s="224" t="e">
        <f>(R141+S141)/(12*(D141-E141+D142-E142))*1000+(Z141/1.0062)*(F141+0.85*(G141+L141+M141))/(12*D141)*1000+(Z142/1.0062)*(F142+0.85*(G142+L142+M142))/(12*D142)*1000</f>
        <v>#DIV/0!</v>
      </c>
      <c r="AC141" s="200" t="e">
        <f>AB141-AD141</f>
        <v>#DIV/0!</v>
      </c>
      <c r="AD141" s="225" t="e">
        <f>(H141+H142+I141+I142)/(12*(D141+D142))*1000</f>
        <v>#DIV/0!</v>
      </c>
      <c r="AE141" s="104" t="e">
        <f>(AA141+AA142)*AB141*0.012</f>
        <v>#DIV/0!</v>
      </c>
      <c r="AF141" s="443"/>
      <c r="AG141" s="451" t="e">
        <f>AF141+AF142-AE141</f>
        <v>#DIV/0!</v>
      </c>
      <c r="AH141" s="5" t="e">
        <f>AG141/(12*(AA141+AA142))*1000</f>
        <v>#DIV/0!</v>
      </c>
      <c r="AI141" s="6" t="e">
        <f>AH141/AD141</f>
        <v>#DIV/0!</v>
      </c>
      <c r="AJ141" s="3">
        <f t="shared" si="38"/>
        <v>0</v>
      </c>
      <c r="AK141" s="9" t="e">
        <f>AF141+AF142-(AJ141+AJ142)*AB141*0.012</f>
        <v>#DIV/0!</v>
      </c>
      <c r="AL141" s="5" t="e">
        <f>AK141/(12*(AJ141+AJ142))*1000</f>
        <v>#DIV/0!</v>
      </c>
      <c r="AM141" s="239" t="e">
        <f>AL141/AD141</f>
        <v>#DIV/0!</v>
      </c>
      <c r="AN141" s="243"/>
      <c r="AO141" s="242" t="e">
        <f>(AN141+AN142)/(12*(AJ141+AJ142))*1000</f>
        <v>#DIV/0!</v>
      </c>
      <c r="AP141" s="5" t="e">
        <f>AD141+AL141+AO141</f>
        <v>#DIV/0!</v>
      </c>
      <c r="AQ141" s="7" t="e">
        <f>(AL141+AO141)/AD141</f>
        <v>#DIV/0!</v>
      </c>
      <c r="AR141" s="235" t="e">
        <f>AP141/AD141</f>
        <v>#DIV/0!</v>
      </c>
      <c r="AS141" s="255">
        <f t="shared" si="33"/>
        <v>0</v>
      </c>
      <c r="AT141" s="55">
        <f t="shared" si="39"/>
        <v>0</v>
      </c>
      <c r="AU141" s="54"/>
      <c r="AV141" s="56" t="e">
        <f t="shared" si="40"/>
        <v>#DIV/0!</v>
      </c>
      <c r="AW141" s="57"/>
      <c r="AX141" s="165"/>
      <c r="AY141" s="14" t="e">
        <f>(AS141+AS142-AW141-AW142)/((AX141+AX142)*12)</f>
        <v>#DIV/0!</v>
      </c>
      <c r="AZ141" s="403" t="e">
        <f>IF(AY141&lt;0,"!!!","")</f>
        <v>#DIV/0!</v>
      </c>
    </row>
    <row r="142" spans="1:52" s="23" customFormat="1" ht="13.5" thickBot="1">
      <c r="A142" s="169">
        <v>5</v>
      </c>
      <c r="B142" s="511"/>
      <c r="C142" s="88" t="s">
        <v>34</v>
      </c>
      <c r="D142" s="419"/>
      <c r="E142" s="455"/>
      <c r="F142" s="420"/>
      <c r="G142" s="420"/>
      <c r="H142" s="420"/>
      <c r="I142" s="420"/>
      <c r="J142" s="420"/>
      <c r="K142" s="420"/>
      <c r="L142" s="420"/>
      <c r="M142" s="420"/>
      <c r="N142" s="420"/>
      <c r="O142" s="420"/>
      <c r="P142" s="421">
        <f t="shared" si="34"/>
        <v>0</v>
      </c>
      <c r="Q142" s="252" t="s">
        <v>71</v>
      </c>
      <c r="R142" s="196" t="s">
        <v>71</v>
      </c>
      <c r="S142" s="230" t="s">
        <v>71</v>
      </c>
      <c r="T142" s="197" t="s">
        <v>71</v>
      </c>
      <c r="U142" s="197" t="s">
        <v>71</v>
      </c>
      <c r="V142" s="111" t="e">
        <f t="shared" si="35"/>
        <v>#DIV/0!</v>
      </c>
      <c r="W142" s="183" t="e">
        <f t="shared" si="36"/>
        <v>#DIV/0!</v>
      </c>
      <c r="X142" s="183" t="e">
        <f t="shared" si="37"/>
        <v>#DIV/0!</v>
      </c>
      <c r="Y142" s="190" t="e">
        <f t="shared" si="32"/>
        <v>#DIV/0!</v>
      </c>
      <c r="Z142" s="476"/>
      <c r="AA142" s="138"/>
      <c r="AB142" s="226"/>
      <c r="AC142" s="201" t="s">
        <v>71</v>
      </c>
      <c r="AD142" s="197" t="s">
        <v>71</v>
      </c>
      <c r="AE142" s="228" t="s">
        <v>71</v>
      </c>
      <c r="AF142" s="281"/>
      <c r="AG142" s="229" t="s">
        <v>71</v>
      </c>
      <c r="AH142" s="230" t="s">
        <v>71</v>
      </c>
      <c r="AI142" s="231" t="s">
        <v>71</v>
      </c>
      <c r="AJ142" s="232">
        <f t="shared" si="38"/>
        <v>0</v>
      </c>
      <c r="AK142" s="229" t="s">
        <v>71</v>
      </c>
      <c r="AL142" s="230" t="s">
        <v>71</v>
      </c>
      <c r="AM142" s="240" t="s">
        <v>71</v>
      </c>
      <c r="AN142" s="284"/>
      <c r="AO142" s="229" t="s">
        <v>71</v>
      </c>
      <c r="AP142" s="229" t="s">
        <v>71</v>
      </c>
      <c r="AQ142" s="230" t="s">
        <v>71</v>
      </c>
      <c r="AR142" s="236" t="s">
        <v>71</v>
      </c>
      <c r="AS142" s="256">
        <f t="shared" si="33"/>
        <v>0</v>
      </c>
      <c r="AT142" s="76">
        <f t="shared" si="39"/>
        <v>0</v>
      </c>
      <c r="AU142" s="75"/>
      <c r="AV142" s="77" t="e">
        <f t="shared" si="40"/>
        <v>#DIV/0!</v>
      </c>
      <c r="AW142" s="59"/>
      <c r="AX142" s="119"/>
      <c r="AY142" s="87"/>
      <c r="AZ142" s="403" t="e">
        <f>AZ141</f>
        <v>#DIV/0!</v>
      </c>
    </row>
    <row r="143" spans="1:52" s="23" customFormat="1" ht="12.75">
      <c r="A143" s="400">
        <v>5</v>
      </c>
      <c r="B143" s="515"/>
      <c r="C143" s="63" t="s">
        <v>33</v>
      </c>
      <c r="D143" s="422"/>
      <c r="E143" s="456"/>
      <c r="F143" s="323"/>
      <c r="G143" s="323"/>
      <c r="H143" s="323"/>
      <c r="I143" s="323"/>
      <c r="J143" s="323"/>
      <c r="K143" s="323"/>
      <c r="L143" s="323"/>
      <c r="M143" s="323"/>
      <c r="N143" s="323"/>
      <c r="O143" s="323"/>
      <c r="P143" s="423">
        <f t="shared" si="34"/>
        <v>0</v>
      </c>
      <c r="Q143" s="253">
        <f>P143+P144</f>
        <v>0</v>
      </c>
      <c r="R143" s="487"/>
      <c r="S143" s="491"/>
      <c r="T143" s="194"/>
      <c r="U143" s="175">
        <f>Q143-R143-S143-T143</f>
        <v>0</v>
      </c>
      <c r="V143" s="112" t="e">
        <f t="shared" si="35"/>
        <v>#DIV/0!</v>
      </c>
      <c r="W143" s="180" t="e">
        <f t="shared" si="36"/>
        <v>#DIV/0!</v>
      </c>
      <c r="X143" s="180" t="e">
        <f t="shared" si="37"/>
        <v>#DIV/0!</v>
      </c>
      <c r="Y143" s="188" t="e">
        <f t="shared" si="32"/>
        <v>#DIV/0!</v>
      </c>
      <c r="Z143" s="472"/>
      <c r="AA143" s="135"/>
      <c r="AB143" s="224" t="e">
        <f>(R143+S143)/(12*(D143-E143+D144-E144))*1000+(Z143/1.0062)*(F143+0.85*(G143+L143+M143))/(12*D143)*1000+(Z144/1.0062)*(F144+0.85*(G144+L144+M144))/(12*D144)*1000</f>
        <v>#DIV/0!</v>
      </c>
      <c r="AC143" s="200" t="e">
        <f>AB143-AD143</f>
        <v>#DIV/0!</v>
      </c>
      <c r="AD143" s="225" t="e">
        <f>(H143+H144+I143+I144)/(12*(D143+D144))*1000</f>
        <v>#DIV/0!</v>
      </c>
      <c r="AE143" s="104" t="e">
        <f>(AA143+AA144)*AB143*0.012</f>
        <v>#DIV/0!</v>
      </c>
      <c r="AF143" s="443"/>
      <c r="AG143" s="451" t="e">
        <f>AF143+AF144-AE143</f>
        <v>#DIV/0!</v>
      </c>
      <c r="AH143" s="5" t="e">
        <f>AG143/(12*(AA143+AA144))*1000</f>
        <v>#DIV/0!</v>
      </c>
      <c r="AI143" s="6" t="e">
        <f>AH143/AD143</f>
        <v>#DIV/0!</v>
      </c>
      <c r="AJ143" s="3">
        <f t="shared" si="38"/>
        <v>0</v>
      </c>
      <c r="AK143" s="9" t="e">
        <f>AF143+AF144-(AJ143+AJ144)*AB143*0.012</f>
        <v>#DIV/0!</v>
      </c>
      <c r="AL143" s="5" t="e">
        <f>AK143/(12*(AJ143+AJ144))*1000</f>
        <v>#DIV/0!</v>
      </c>
      <c r="AM143" s="239" t="e">
        <f>AL143/AD143</f>
        <v>#DIV/0!</v>
      </c>
      <c r="AN143" s="243"/>
      <c r="AO143" s="242" t="e">
        <f>(AN143+AN144)/(12*(AJ143+AJ144))*1000</f>
        <v>#DIV/0!</v>
      </c>
      <c r="AP143" s="5" t="e">
        <f>AD143+AL143+AO143</f>
        <v>#DIV/0!</v>
      </c>
      <c r="AQ143" s="7" t="e">
        <f>(AL143+AO143)/AD143</f>
        <v>#DIV/0!</v>
      </c>
      <c r="AR143" s="235" t="e">
        <f>AP143/AD143</f>
        <v>#DIV/0!</v>
      </c>
      <c r="AS143" s="255">
        <f t="shared" si="33"/>
        <v>0</v>
      </c>
      <c r="AT143" s="50">
        <f t="shared" si="39"/>
        <v>0</v>
      </c>
      <c r="AU143" s="49"/>
      <c r="AV143" s="51" t="e">
        <f t="shared" si="40"/>
        <v>#DIV/0!</v>
      </c>
      <c r="AW143" s="52"/>
      <c r="AX143" s="116"/>
      <c r="AY143" s="14" t="e">
        <f>(AS143+AS144-AW143-AW144)/((AX143+AX144)*12)</f>
        <v>#DIV/0!</v>
      </c>
      <c r="AZ143" s="403" t="e">
        <f>IF(AY143&lt;0,"!!!","")</f>
        <v>#DIV/0!</v>
      </c>
    </row>
    <row r="144" spans="1:52" s="23" customFormat="1" ht="13.5" thickBot="1">
      <c r="A144" s="401">
        <v>5</v>
      </c>
      <c r="B144" s="515"/>
      <c r="C144" s="70" t="s">
        <v>34</v>
      </c>
      <c r="D144" s="434"/>
      <c r="E144" s="461"/>
      <c r="F144" s="435"/>
      <c r="G144" s="435"/>
      <c r="H144" s="435"/>
      <c r="I144" s="435"/>
      <c r="J144" s="435"/>
      <c r="K144" s="435"/>
      <c r="L144" s="435"/>
      <c r="M144" s="435"/>
      <c r="N144" s="435"/>
      <c r="O144" s="435"/>
      <c r="P144" s="436">
        <f t="shared" si="34"/>
        <v>0</v>
      </c>
      <c r="Q144" s="252" t="s">
        <v>71</v>
      </c>
      <c r="R144" s="196" t="s">
        <v>71</v>
      </c>
      <c r="S144" s="230" t="s">
        <v>71</v>
      </c>
      <c r="T144" s="197" t="s">
        <v>71</v>
      </c>
      <c r="U144" s="197" t="s">
        <v>71</v>
      </c>
      <c r="V144" s="109" t="e">
        <f t="shared" si="35"/>
        <v>#DIV/0!</v>
      </c>
      <c r="W144" s="181" t="e">
        <f t="shared" si="36"/>
        <v>#DIV/0!</v>
      </c>
      <c r="X144" s="181" t="e">
        <f t="shared" si="37"/>
        <v>#DIV/0!</v>
      </c>
      <c r="Y144" s="187" t="e">
        <f t="shared" si="32"/>
        <v>#DIV/0!</v>
      </c>
      <c r="Z144" s="474"/>
      <c r="AA144" s="136"/>
      <c r="AB144" s="226"/>
      <c r="AC144" s="201" t="s">
        <v>71</v>
      </c>
      <c r="AD144" s="197" t="s">
        <v>71</v>
      </c>
      <c r="AE144" s="228" t="s">
        <v>71</v>
      </c>
      <c r="AF144" s="281"/>
      <c r="AG144" s="229" t="s">
        <v>71</v>
      </c>
      <c r="AH144" s="230" t="s">
        <v>71</v>
      </c>
      <c r="AI144" s="231" t="s">
        <v>71</v>
      </c>
      <c r="AJ144" s="232">
        <f t="shared" si="38"/>
        <v>0</v>
      </c>
      <c r="AK144" s="229" t="s">
        <v>71</v>
      </c>
      <c r="AL144" s="230" t="s">
        <v>71</v>
      </c>
      <c r="AM144" s="240" t="s">
        <v>71</v>
      </c>
      <c r="AN144" s="284"/>
      <c r="AO144" s="229" t="s">
        <v>71</v>
      </c>
      <c r="AP144" s="229" t="s">
        <v>71</v>
      </c>
      <c r="AQ144" s="230" t="s">
        <v>71</v>
      </c>
      <c r="AR144" s="236" t="s">
        <v>71</v>
      </c>
      <c r="AS144" s="256">
        <f t="shared" si="33"/>
        <v>0</v>
      </c>
      <c r="AT144" s="72">
        <f t="shared" si="39"/>
        <v>0</v>
      </c>
      <c r="AU144" s="71"/>
      <c r="AV144" s="73" t="e">
        <f t="shared" si="40"/>
        <v>#DIV/0!</v>
      </c>
      <c r="AW144" s="58"/>
      <c r="AX144" s="117"/>
      <c r="AY144" s="87"/>
      <c r="AZ144" s="403" t="e">
        <f>AZ143</f>
        <v>#DIV/0!</v>
      </c>
    </row>
    <row r="145" spans="1:52" s="23" customFormat="1" ht="12.75">
      <c r="A145" s="168">
        <v>5</v>
      </c>
      <c r="B145" s="516"/>
      <c r="C145" s="98" t="s">
        <v>33</v>
      </c>
      <c r="D145" s="424"/>
      <c r="E145" s="457"/>
      <c r="F145" s="427"/>
      <c r="G145" s="427"/>
      <c r="H145" s="427"/>
      <c r="I145" s="427"/>
      <c r="J145" s="427"/>
      <c r="K145" s="427"/>
      <c r="L145" s="427"/>
      <c r="M145" s="427"/>
      <c r="N145" s="427"/>
      <c r="O145" s="427"/>
      <c r="P145" s="428">
        <f t="shared" si="34"/>
        <v>0</v>
      </c>
      <c r="Q145" s="173">
        <f>P145+P146</f>
        <v>0</v>
      </c>
      <c r="R145" s="488"/>
      <c r="S145" s="491"/>
      <c r="T145" s="194"/>
      <c r="U145" s="175">
        <f>Q145-R145-S145-T145</f>
        <v>0</v>
      </c>
      <c r="V145" s="110" t="e">
        <f t="shared" si="35"/>
        <v>#DIV/0!</v>
      </c>
      <c r="W145" s="182" t="e">
        <f t="shared" si="36"/>
        <v>#DIV/0!</v>
      </c>
      <c r="X145" s="182" t="e">
        <f t="shared" si="37"/>
        <v>#DIV/0!</v>
      </c>
      <c r="Y145" s="189" t="e">
        <f t="shared" si="32"/>
        <v>#DIV/0!</v>
      </c>
      <c r="Z145" s="475"/>
      <c r="AA145" s="137"/>
      <c r="AB145" s="224" t="e">
        <f>(R145+S145)/(12*(D145-E145+D146-E146))*1000+(Z145/1.0062)*(F145+0.85*(G145+L145+M145))/(12*D145)*1000+(Z146/1.0062)*(F146+0.85*(G146+L146+M146))/(12*D146)*1000</f>
        <v>#DIV/0!</v>
      </c>
      <c r="AC145" s="200" t="e">
        <f>AB145-AD145</f>
        <v>#DIV/0!</v>
      </c>
      <c r="AD145" s="225" t="e">
        <f>(H145+H146+I145+I146)/(12*(D145+D146))*1000</f>
        <v>#DIV/0!</v>
      </c>
      <c r="AE145" s="104" t="e">
        <f>(AA145+AA146)*AB145*0.012</f>
        <v>#DIV/0!</v>
      </c>
      <c r="AF145" s="443"/>
      <c r="AG145" s="451" t="e">
        <f>AF145+AF146-AE145</f>
        <v>#DIV/0!</v>
      </c>
      <c r="AH145" s="5" t="e">
        <f>AG145/(12*(AA145+AA146))*1000</f>
        <v>#DIV/0!</v>
      </c>
      <c r="AI145" s="6" t="e">
        <f>AH145/AD145</f>
        <v>#DIV/0!</v>
      </c>
      <c r="AJ145" s="3">
        <f t="shared" si="38"/>
        <v>0</v>
      </c>
      <c r="AK145" s="9" t="e">
        <f>AF145+AF146-(AJ145+AJ146)*AB145*0.012</f>
        <v>#DIV/0!</v>
      </c>
      <c r="AL145" s="5" t="e">
        <f>AK145/(12*(AJ145+AJ146))*1000</f>
        <v>#DIV/0!</v>
      </c>
      <c r="AM145" s="239" t="e">
        <f>AL145/AD145</f>
        <v>#DIV/0!</v>
      </c>
      <c r="AN145" s="243"/>
      <c r="AO145" s="242" t="e">
        <f>(AN145+AN146)/(12*(AJ145+AJ146))*1000</f>
        <v>#DIV/0!</v>
      </c>
      <c r="AP145" s="5" t="e">
        <f>AD145+AL145+AO145</f>
        <v>#DIV/0!</v>
      </c>
      <c r="AQ145" s="7" t="e">
        <f>(AL145+AO145)/AD145</f>
        <v>#DIV/0!</v>
      </c>
      <c r="AR145" s="235" t="e">
        <f>AP145/AD145</f>
        <v>#DIV/0!</v>
      </c>
      <c r="AS145" s="255">
        <f t="shared" si="33"/>
        <v>0</v>
      </c>
      <c r="AT145" s="55">
        <f t="shared" si="39"/>
        <v>0</v>
      </c>
      <c r="AU145" s="54"/>
      <c r="AV145" s="56" t="e">
        <f t="shared" si="40"/>
        <v>#DIV/0!</v>
      </c>
      <c r="AW145" s="57"/>
      <c r="AX145" s="118"/>
      <c r="AY145" s="14" t="e">
        <f>(AS145+AS146-AW145-AW146)/((AX145+AX146)*12)</f>
        <v>#DIV/0!</v>
      </c>
      <c r="AZ145" s="403" t="e">
        <f>IF(AY145&lt;0,"!!!","")</f>
        <v>#DIV/0!</v>
      </c>
    </row>
    <row r="146" spans="1:52" s="23" customFormat="1" ht="13.5" thickBot="1">
      <c r="A146" s="169">
        <v>5</v>
      </c>
      <c r="B146" s="511"/>
      <c r="C146" s="88" t="s">
        <v>34</v>
      </c>
      <c r="D146" s="419"/>
      <c r="E146" s="455"/>
      <c r="F146" s="420"/>
      <c r="G146" s="420"/>
      <c r="H146" s="420"/>
      <c r="I146" s="420"/>
      <c r="J146" s="420"/>
      <c r="K146" s="420"/>
      <c r="L146" s="420"/>
      <c r="M146" s="420"/>
      <c r="N146" s="420"/>
      <c r="O146" s="420"/>
      <c r="P146" s="421">
        <f t="shared" si="34"/>
        <v>0</v>
      </c>
      <c r="Q146" s="252" t="s">
        <v>71</v>
      </c>
      <c r="R146" s="196" t="s">
        <v>71</v>
      </c>
      <c r="S146" s="230" t="s">
        <v>71</v>
      </c>
      <c r="T146" s="197" t="s">
        <v>71</v>
      </c>
      <c r="U146" s="197" t="s">
        <v>71</v>
      </c>
      <c r="V146" s="111" t="e">
        <f t="shared" si="35"/>
        <v>#DIV/0!</v>
      </c>
      <c r="W146" s="183" t="e">
        <f t="shared" si="36"/>
        <v>#DIV/0!</v>
      </c>
      <c r="X146" s="183" t="e">
        <f t="shared" si="37"/>
        <v>#DIV/0!</v>
      </c>
      <c r="Y146" s="190" t="e">
        <f t="shared" si="32"/>
        <v>#DIV/0!</v>
      </c>
      <c r="Z146" s="476"/>
      <c r="AA146" s="138"/>
      <c r="AB146" s="226"/>
      <c r="AC146" s="201" t="s">
        <v>71</v>
      </c>
      <c r="AD146" s="197" t="s">
        <v>71</v>
      </c>
      <c r="AE146" s="228" t="s">
        <v>71</v>
      </c>
      <c r="AF146" s="281"/>
      <c r="AG146" s="229" t="s">
        <v>71</v>
      </c>
      <c r="AH146" s="230" t="s">
        <v>71</v>
      </c>
      <c r="AI146" s="231" t="s">
        <v>71</v>
      </c>
      <c r="AJ146" s="232">
        <f t="shared" si="38"/>
        <v>0</v>
      </c>
      <c r="AK146" s="229" t="s">
        <v>71</v>
      </c>
      <c r="AL146" s="230" t="s">
        <v>71</v>
      </c>
      <c r="AM146" s="240" t="s">
        <v>71</v>
      </c>
      <c r="AN146" s="284"/>
      <c r="AO146" s="229" t="s">
        <v>71</v>
      </c>
      <c r="AP146" s="229" t="s">
        <v>71</v>
      </c>
      <c r="AQ146" s="230" t="s">
        <v>71</v>
      </c>
      <c r="AR146" s="236" t="s">
        <v>71</v>
      </c>
      <c r="AS146" s="256">
        <f t="shared" si="33"/>
        <v>0</v>
      </c>
      <c r="AT146" s="76">
        <f t="shared" si="39"/>
        <v>0</v>
      </c>
      <c r="AU146" s="75"/>
      <c r="AV146" s="77" t="e">
        <f t="shared" si="40"/>
        <v>#DIV/0!</v>
      </c>
      <c r="AW146" s="59"/>
      <c r="AX146" s="119"/>
      <c r="AY146" s="87"/>
      <c r="AZ146" s="403" t="e">
        <f>AZ145</f>
        <v>#DIV/0!</v>
      </c>
    </row>
    <row r="147" spans="1:52" s="23" customFormat="1" ht="12.75">
      <c r="A147" s="400">
        <v>5</v>
      </c>
      <c r="B147" s="515"/>
      <c r="C147" s="63" t="s">
        <v>33</v>
      </c>
      <c r="D147" s="422"/>
      <c r="E147" s="456"/>
      <c r="F147" s="323"/>
      <c r="G147" s="323"/>
      <c r="H147" s="323"/>
      <c r="I147" s="323"/>
      <c r="J147" s="323"/>
      <c r="K147" s="323"/>
      <c r="L147" s="323"/>
      <c r="M147" s="323"/>
      <c r="N147" s="323"/>
      <c r="O147" s="323"/>
      <c r="P147" s="423">
        <f t="shared" si="34"/>
        <v>0</v>
      </c>
      <c r="Q147" s="251">
        <f>P147+P148</f>
        <v>0</v>
      </c>
      <c r="R147" s="487"/>
      <c r="S147" s="491"/>
      <c r="T147" s="194"/>
      <c r="U147" s="175">
        <f>Q147-R147-S147-T147</f>
        <v>0</v>
      </c>
      <c r="V147" s="112" t="e">
        <f t="shared" si="35"/>
        <v>#DIV/0!</v>
      </c>
      <c r="W147" s="180" t="e">
        <f t="shared" si="36"/>
        <v>#DIV/0!</v>
      </c>
      <c r="X147" s="180" t="e">
        <f t="shared" si="37"/>
        <v>#DIV/0!</v>
      </c>
      <c r="Y147" s="188" t="e">
        <f t="shared" si="32"/>
        <v>#DIV/0!</v>
      </c>
      <c r="Z147" s="472"/>
      <c r="AA147" s="135"/>
      <c r="AB147" s="224" t="e">
        <f>(R147+S147)/(12*(D147-E147+D148-E148))*1000+(Z147/1.0062)*(F147+0.85*(G147+L147+M147))/(12*D147)*1000+(Z148/1.0062)*(F148+0.85*(G148+L148+M148))/(12*D148)*1000</f>
        <v>#DIV/0!</v>
      </c>
      <c r="AC147" s="200" t="e">
        <f>AB147-AD147</f>
        <v>#DIV/0!</v>
      </c>
      <c r="AD147" s="225" t="e">
        <f>(H147+H148+I147+I148)/(12*(D147+D148))*1000</f>
        <v>#DIV/0!</v>
      </c>
      <c r="AE147" s="104" t="e">
        <f>(AA147+AA148)*AB147*0.012</f>
        <v>#DIV/0!</v>
      </c>
      <c r="AF147" s="443"/>
      <c r="AG147" s="451" t="e">
        <f>AF147+AF148-AE147</f>
        <v>#DIV/0!</v>
      </c>
      <c r="AH147" s="5" t="e">
        <f>AG147/(12*(AA147+AA148))*1000</f>
        <v>#DIV/0!</v>
      </c>
      <c r="AI147" s="6" t="e">
        <f>AH147/AD147</f>
        <v>#DIV/0!</v>
      </c>
      <c r="AJ147" s="3">
        <f t="shared" si="38"/>
        <v>0</v>
      </c>
      <c r="AK147" s="9" t="e">
        <f>AF147+AF148-(AJ147+AJ148)*AB147*0.012</f>
        <v>#DIV/0!</v>
      </c>
      <c r="AL147" s="5" t="e">
        <f>AK147/(12*(AJ147+AJ148))*1000</f>
        <v>#DIV/0!</v>
      </c>
      <c r="AM147" s="239" t="e">
        <f>AL147/AD147</f>
        <v>#DIV/0!</v>
      </c>
      <c r="AN147" s="243"/>
      <c r="AO147" s="242" t="e">
        <f>(AN147+AN148)/(12*(AJ147+AJ148))*1000</f>
        <v>#DIV/0!</v>
      </c>
      <c r="AP147" s="5" t="e">
        <f>AD147+AL147+AO147</f>
        <v>#DIV/0!</v>
      </c>
      <c r="AQ147" s="7" t="e">
        <f>(AL147+AO147)/AD147</f>
        <v>#DIV/0!</v>
      </c>
      <c r="AR147" s="235" t="e">
        <f>AP147/AD147</f>
        <v>#DIV/0!</v>
      </c>
      <c r="AS147" s="255">
        <f t="shared" si="33"/>
        <v>0</v>
      </c>
      <c r="AT147" s="50">
        <f t="shared" si="39"/>
        <v>0</v>
      </c>
      <c r="AU147" s="49"/>
      <c r="AV147" s="51" t="e">
        <f t="shared" si="40"/>
        <v>#DIV/0!</v>
      </c>
      <c r="AW147" s="52"/>
      <c r="AX147" s="116"/>
      <c r="AY147" s="14" t="e">
        <f>(AS147+AS148-AW147-AW148)/((AX147+AX148)*12)</f>
        <v>#DIV/0!</v>
      </c>
      <c r="AZ147" s="403" t="e">
        <f>IF(AY147&lt;0,"!!!","")</f>
        <v>#DIV/0!</v>
      </c>
    </row>
    <row r="148" spans="1:52" s="23" customFormat="1" ht="13.5" thickBot="1">
      <c r="A148" s="401">
        <v>5</v>
      </c>
      <c r="B148" s="515"/>
      <c r="C148" s="70" t="s">
        <v>34</v>
      </c>
      <c r="D148" s="434"/>
      <c r="E148" s="461"/>
      <c r="F148" s="435"/>
      <c r="G148" s="435"/>
      <c r="H148" s="435"/>
      <c r="I148" s="435"/>
      <c r="J148" s="435"/>
      <c r="K148" s="435"/>
      <c r="L148" s="435"/>
      <c r="M148" s="435"/>
      <c r="N148" s="435"/>
      <c r="O148" s="435"/>
      <c r="P148" s="436">
        <f t="shared" si="34"/>
        <v>0</v>
      </c>
      <c r="Q148" s="252" t="s">
        <v>71</v>
      </c>
      <c r="R148" s="196" t="s">
        <v>71</v>
      </c>
      <c r="S148" s="230" t="s">
        <v>71</v>
      </c>
      <c r="T148" s="197" t="s">
        <v>71</v>
      </c>
      <c r="U148" s="197" t="s">
        <v>71</v>
      </c>
      <c r="V148" s="109" t="e">
        <f t="shared" si="35"/>
        <v>#DIV/0!</v>
      </c>
      <c r="W148" s="181" t="e">
        <f t="shared" si="36"/>
        <v>#DIV/0!</v>
      </c>
      <c r="X148" s="181" t="e">
        <f t="shared" si="37"/>
        <v>#DIV/0!</v>
      </c>
      <c r="Y148" s="187" t="e">
        <f t="shared" si="32"/>
        <v>#DIV/0!</v>
      </c>
      <c r="Z148" s="474"/>
      <c r="AA148" s="136"/>
      <c r="AB148" s="226"/>
      <c r="AC148" s="201" t="s">
        <v>71</v>
      </c>
      <c r="AD148" s="197" t="s">
        <v>71</v>
      </c>
      <c r="AE148" s="228" t="s">
        <v>71</v>
      </c>
      <c r="AF148" s="281"/>
      <c r="AG148" s="229" t="s">
        <v>71</v>
      </c>
      <c r="AH148" s="230" t="s">
        <v>71</v>
      </c>
      <c r="AI148" s="231" t="s">
        <v>71</v>
      </c>
      <c r="AJ148" s="232">
        <f t="shared" si="38"/>
        <v>0</v>
      </c>
      <c r="AK148" s="229" t="s">
        <v>71</v>
      </c>
      <c r="AL148" s="230" t="s">
        <v>71</v>
      </c>
      <c r="AM148" s="240" t="s">
        <v>71</v>
      </c>
      <c r="AN148" s="284"/>
      <c r="AO148" s="229" t="s">
        <v>71</v>
      </c>
      <c r="AP148" s="229" t="s">
        <v>71</v>
      </c>
      <c r="AQ148" s="230" t="s">
        <v>71</v>
      </c>
      <c r="AR148" s="236" t="s">
        <v>71</v>
      </c>
      <c r="AS148" s="256">
        <f t="shared" si="33"/>
        <v>0</v>
      </c>
      <c r="AT148" s="72">
        <f t="shared" si="39"/>
        <v>0</v>
      </c>
      <c r="AU148" s="71"/>
      <c r="AV148" s="73" t="e">
        <f t="shared" si="40"/>
        <v>#DIV/0!</v>
      </c>
      <c r="AW148" s="58"/>
      <c r="AX148" s="117"/>
      <c r="AY148" s="87"/>
      <c r="AZ148" s="403" t="e">
        <f>AZ147</f>
        <v>#DIV/0!</v>
      </c>
    </row>
    <row r="149" spans="1:52" s="23" customFormat="1" ht="12.75">
      <c r="A149" s="168">
        <v>5</v>
      </c>
      <c r="B149" s="516"/>
      <c r="C149" s="98" t="s">
        <v>33</v>
      </c>
      <c r="D149" s="424"/>
      <c r="E149" s="457"/>
      <c r="F149" s="427"/>
      <c r="G149" s="427"/>
      <c r="H149" s="427"/>
      <c r="I149" s="427"/>
      <c r="J149" s="427"/>
      <c r="K149" s="427"/>
      <c r="L149" s="427"/>
      <c r="M149" s="427"/>
      <c r="N149" s="427"/>
      <c r="O149" s="427"/>
      <c r="P149" s="428">
        <f t="shared" si="34"/>
        <v>0</v>
      </c>
      <c r="Q149" s="174">
        <f>P149+P150</f>
        <v>0</v>
      </c>
      <c r="R149" s="488"/>
      <c r="S149" s="491"/>
      <c r="T149" s="194"/>
      <c r="U149" s="175">
        <f>Q149-R149-S149-T149</f>
        <v>0</v>
      </c>
      <c r="V149" s="110" t="e">
        <f t="shared" si="35"/>
        <v>#DIV/0!</v>
      </c>
      <c r="W149" s="182" t="e">
        <f t="shared" si="36"/>
        <v>#DIV/0!</v>
      </c>
      <c r="X149" s="182" t="e">
        <f t="shared" si="37"/>
        <v>#DIV/0!</v>
      </c>
      <c r="Y149" s="189" t="e">
        <f t="shared" si="32"/>
        <v>#DIV/0!</v>
      </c>
      <c r="Z149" s="475"/>
      <c r="AA149" s="137"/>
      <c r="AB149" s="224" t="e">
        <f>(R149+S149)/(12*(D149-E149+D150-E150))*1000+(Z149/1.0062)*(F149+0.85*(G149+L149+M149))/(12*D149)*1000+(Z150/1.0062)*(F150+0.85*(G150+L150+M150))/(12*D150)*1000</f>
        <v>#DIV/0!</v>
      </c>
      <c r="AC149" s="200" t="e">
        <f>AB149-AD149</f>
        <v>#DIV/0!</v>
      </c>
      <c r="AD149" s="225" t="e">
        <f>(H149+H150+I149+I150)/(12*(D149+D150))*1000</f>
        <v>#DIV/0!</v>
      </c>
      <c r="AE149" s="104" t="e">
        <f>(AA149+AA150)*AB149*0.012</f>
        <v>#DIV/0!</v>
      </c>
      <c r="AF149" s="443"/>
      <c r="AG149" s="451" t="e">
        <f>AF149+AF150-AE149</f>
        <v>#DIV/0!</v>
      </c>
      <c r="AH149" s="5" t="e">
        <f>AG149/(12*(AA149+AA150))*1000</f>
        <v>#DIV/0!</v>
      </c>
      <c r="AI149" s="6" t="e">
        <f>AH149/AD149</f>
        <v>#DIV/0!</v>
      </c>
      <c r="AJ149" s="3">
        <f t="shared" si="38"/>
        <v>0</v>
      </c>
      <c r="AK149" s="9" t="e">
        <f>AF149+AF150-(AJ149+AJ150)*AB149*0.012</f>
        <v>#DIV/0!</v>
      </c>
      <c r="AL149" s="5" t="e">
        <f>AK149/(12*(AJ149+AJ150))*1000</f>
        <v>#DIV/0!</v>
      </c>
      <c r="AM149" s="239" t="e">
        <f>AL149/AD149</f>
        <v>#DIV/0!</v>
      </c>
      <c r="AN149" s="243"/>
      <c r="AO149" s="242" t="e">
        <f>(AN149+AN150)/(12*(AJ149+AJ150))*1000</f>
        <v>#DIV/0!</v>
      </c>
      <c r="AP149" s="5" t="e">
        <f>AD149+AL149+AO149</f>
        <v>#DIV/0!</v>
      </c>
      <c r="AQ149" s="7" t="e">
        <f>(AL149+AO149)/AD149</f>
        <v>#DIV/0!</v>
      </c>
      <c r="AR149" s="235" t="e">
        <f>AP149/AD149</f>
        <v>#DIV/0!</v>
      </c>
      <c r="AS149" s="255">
        <f t="shared" si="33"/>
        <v>0</v>
      </c>
      <c r="AT149" s="55">
        <f t="shared" si="39"/>
        <v>0</v>
      </c>
      <c r="AU149" s="54"/>
      <c r="AV149" s="56" t="e">
        <f t="shared" si="40"/>
        <v>#DIV/0!</v>
      </c>
      <c r="AW149" s="57"/>
      <c r="AX149" s="118"/>
      <c r="AY149" s="14" t="e">
        <f>(AS149+AS150-AW149-AW150)/((AX149+AX150)*12)</f>
        <v>#DIV/0!</v>
      </c>
      <c r="AZ149" s="403" t="e">
        <f>IF(AY149&lt;0,"!!!","")</f>
        <v>#DIV/0!</v>
      </c>
    </row>
    <row r="150" spans="1:52" s="23" customFormat="1" ht="13.5" thickBot="1">
      <c r="A150" s="169">
        <v>5</v>
      </c>
      <c r="B150" s="511"/>
      <c r="C150" s="88" t="s">
        <v>34</v>
      </c>
      <c r="D150" s="419"/>
      <c r="E150" s="455"/>
      <c r="F150" s="420"/>
      <c r="G150" s="420"/>
      <c r="H150" s="420"/>
      <c r="I150" s="420"/>
      <c r="J150" s="420"/>
      <c r="K150" s="420"/>
      <c r="L150" s="420"/>
      <c r="M150" s="420"/>
      <c r="N150" s="420"/>
      <c r="O150" s="420"/>
      <c r="P150" s="421">
        <f t="shared" si="34"/>
        <v>0</v>
      </c>
      <c r="Q150" s="252" t="s">
        <v>71</v>
      </c>
      <c r="R150" s="196" t="s">
        <v>71</v>
      </c>
      <c r="S150" s="230" t="s">
        <v>71</v>
      </c>
      <c r="T150" s="197" t="s">
        <v>71</v>
      </c>
      <c r="U150" s="197" t="s">
        <v>71</v>
      </c>
      <c r="V150" s="111" t="e">
        <f t="shared" si="35"/>
        <v>#DIV/0!</v>
      </c>
      <c r="W150" s="183" t="e">
        <f t="shared" si="36"/>
        <v>#DIV/0!</v>
      </c>
      <c r="X150" s="183" t="e">
        <f t="shared" si="37"/>
        <v>#DIV/0!</v>
      </c>
      <c r="Y150" s="190" t="e">
        <f>W150+X150</f>
        <v>#DIV/0!</v>
      </c>
      <c r="Z150" s="476"/>
      <c r="AA150" s="138"/>
      <c r="AB150" s="226"/>
      <c r="AC150" s="201" t="s">
        <v>71</v>
      </c>
      <c r="AD150" s="197" t="s">
        <v>71</v>
      </c>
      <c r="AE150" s="228" t="s">
        <v>71</v>
      </c>
      <c r="AF150" s="281"/>
      <c r="AG150" s="229" t="s">
        <v>71</v>
      </c>
      <c r="AH150" s="230" t="s">
        <v>71</v>
      </c>
      <c r="AI150" s="231" t="s">
        <v>71</v>
      </c>
      <c r="AJ150" s="232">
        <f t="shared" si="38"/>
        <v>0</v>
      </c>
      <c r="AK150" s="229" t="s">
        <v>71</v>
      </c>
      <c r="AL150" s="230" t="s">
        <v>71</v>
      </c>
      <c r="AM150" s="240" t="s">
        <v>71</v>
      </c>
      <c r="AN150" s="284"/>
      <c r="AO150" s="229" t="s">
        <v>71</v>
      </c>
      <c r="AP150" s="229" t="s">
        <v>71</v>
      </c>
      <c r="AQ150" s="230" t="s">
        <v>71</v>
      </c>
      <c r="AR150" s="236" t="s">
        <v>71</v>
      </c>
      <c r="AS150" s="256">
        <f t="shared" si="33"/>
        <v>0</v>
      </c>
      <c r="AT150" s="76">
        <f t="shared" si="39"/>
        <v>0</v>
      </c>
      <c r="AU150" s="75"/>
      <c r="AV150" s="77" t="e">
        <f t="shared" si="40"/>
        <v>#DIV/0!</v>
      </c>
      <c r="AW150" s="59"/>
      <c r="AX150" s="119"/>
      <c r="AY150" s="87"/>
      <c r="AZ150" s="403" t="e">
        <f>AZ149</f>
        <v>#DIV/0!</v>
      </c>
    </row>
    <row r="151" spans="1:52" s="23" customFormat="1" ht="12.75">
      <c r="A151" s="400">
        <v>5</v>
      </c>
      <c r="B151" s="515"/>
      <c r="C151" s="63" t="s">
        <v>33</v>
      </c>
      <c r="D151" s="422"/>
      <c r="E151" s="456"/>
      <c r="F151" s="323"/>
      <c r="G151" s="323"/>
      <c r="H151" s="323"/>
      <c r="I151" s="323"/>
      <c r="J151" s="323"/>
      <c r="K151" s="323"/>
      <c r="L151" s="323"/>
      <c r="M151" s="323"/>
      <c r="N151" s="323"/>
      <c r="O151" s="323"/>
      <c r="P151" s="423">
        <f t="shared" si="34"/>
        <v>0</v>
      </c>
      <c r="Q151" s="251">
        <f>P151+P152</f>
        <v>0</v>
      </c>
      <c r="R151" s="487"/>
      <c r="S151" s="491"/>
      <c r="T151" s="194"/>
      <c r="U151" s="175">
        <f>Q151-R151-S151-T151</f>
        <v>0</v>
      </c>
      <c r="V151" s="112" t="e">
        <f t="shared" si="35"/>
        <v>#DIV/0!</v>
      </c>
      <c r="W151" s="180" t="e">
        <f t="shared" si="36"/>
        <v>#DIV/0!</v>
      </c>
      <c r="X151" s="180" t="e">
        <f t="shared" si="37"/>
        <v>#DIV/0!</v>
      </c>
      <c r="Y151" s="188" t="e">
        <f t="shared" si="32"/>
        <v>#DIV/0!</v>
      </c>
      <c r="Z151" s="472"/>
      <c r="AA151" s="135"/>
      <c r="AB151" s="224" t="e">
        <f>(R151+S151)/(12*(D151-E151+D152-E152))*1000+(Z151/1.0062)*(F151+0.85*(G151+L151+M151))/(12*D151)*1000+(Z152/1.0062)*(F152+0.85*(G152+L152+M152))/(12*D152)*1000</f>
        <v>#DIV/0!</v>
      </c>
      <c r="AC151" s="200" t="e">
        <f>AB151-AD151</f>
        <v>#DIV/0!</v>
      </c>
      <c r="AD151" s="225" t="e">
        <f>(H151+H152+I151+I152)/(12*(D151+D152))*1000</f>
        <v>#DIV/0!</v>
      </c>
      <c r="AE151" s="104" t="e">
        <f>(AA151+AA152)*AB151*0.012</f>
        <v>#DIV/0!</v>
      </c>
      <c r="AF151" s="443"/>
      <c r="AG151" s="451" t="e">
        <f>AF151+AF152-AE151</f>
        <v>#DIV/0!</v>
      </c>
      <c r="AH151" s="5" t="e">
        <f>AG151/(12*(AA151+AA152))*1000</f>
        <v>#DIV/0!</v>
      </c>
      <c r="AI151" s="6" t="e">
        <f>AH151/AD151</f>
        <v>#DIV/0!</v>
      </c>
      <c r="AJ151" s="3">
        <f t="shared" si="38"/>
        <v>0</v>
      </c>
      <c r="AK151" s="9" t="e">
        <f>AF151+AF152-(AJ151+AJ152)*AB151*0.012</f>
        <v>#DIV/0!</v>
      </c>
      <c r="AL151" s="5" t="e">
        <f>AK151/(12*(AJ151+AJ152))*1000</f>
        <v>#DIV/0!</v>
      </c>
      <c r="AM151" s="239" t="e">
        <f>AL151/AD151</f>
        <v>#DIV/0!</v>
      </c>
      <c r="AN151" s="243"/>
      <c r="AO151" s="242" t="e">
        <f>(AN151+AN152)/(12*(AJ151+AJ152))*1000</f>
        <v>#DIV/0!</v>
      </c>
      <c r="AP151" s="5" t="e">
        <f>AD151+AL151+AO151</f>
        <v>#DIV/0!</v>
      </c>
      <c r="AQ151" s="7" t="e">
        <f>(AL151+AO151)/AD151</f>
        <v>#DIV/0!</v>
      </c>
      <c r="AR151" s="235" t="e">
        <f>AP151/AD151</f>
        <v>#DIV/0!</v>
      </c>
      <c r="AS151" s="255">
        <f t="shared" si="33"/>
        <v>0</v>
      </c>
      <c r="AT151" s="50">
        <f t="shared" si="39"/>
        <v>0</v>
      </c>
      <c r="AU151" s="49"/>
      <c r="AV151" s="51" t="e">
        <f t="shared" si="40"/>
        <v>#DIV/0!</v>
      </c>
      <c r="AW151" s="52"/>
      <c r="AX151" s="116"/>
      <c r="AY151" s="14" t="e">
        <f>(AS151+AS152-AW151-AW152)/((AX151+AX152)*12)</f>
        <v>#DIV/0!</v>
      </c>
      <c r="AZ151" s="403" t="e">
        <f>IF(AY151&lt;0,"!!!","")</f>
        <v>#DIV/0!</v>
      </c>
    </row>
    <row r="152" spans="1:52" s="23" customFormat="1" ht="13.5" thickBot="1">
      <c r="A152" s="401">
        <v>5</v>
      </c>
      <c r="B152" s="515"/>
      <c r="C152" s="70" t="s">
        <v>34</v>
      </c>
      <c r="D152" s="434"/>
      <c r="E152" s="461"/>
      <c r="F152" s="435"/>
      <c r="G152" s="435"/>
      <c r="H152" s="435"/>
      <c r="I152" s="435"/>
      <c r="J152" s="435"/>
      <c r="K152" s="435"/>
      <c r="L152" s="435"/>
      <c r="M152" s="435"/>
      <c r="N152" s="435"/>
      <c r="O152" s="435"/>
      <c r="P152" s="436">
        <f t="shared" si="34"/>
        <v>0</v>
      </c>
      <c r="Q152" s="252" t="s">
        <v>71</v>
      </c>
      <c r="R152" s="196" t="s">
        <v>71</v>
      </c>
      <c r="S152" s="230" t="s">
        <v>71</v>
      </c>
      <c r="T152" s="197" t="s">
        <v>71</v>
      </c>
      <c r="U152" s="197" t="s">
        <v>71</v>
      </c>
      <c r="V152" s="109" t="e">
        <f t="shared" si="35"/>
        <v>#DIV/0!</v>
      </c>
      <c r="W152" s="181" t="e">
        <f t="shared" si="36"/>
        <v>#DIV/0!</v>
      </c>
      <c r="X152" s="181" t="e">
        <f t="shared" si="37"/>
        <v>#DIV/0!</v>
      </c>
      <c r="Y152" s="187" t="e">
        <f t="shared" si="32"/>
        <v>#DIV/0!</v>
      </c>
      <c r="Z152" s="474"/>
      <c r="AA152" s="136"/>
      <c r="AB152" s="226"/>
      <c r="AC152" s="201" t="s">
        <v>71</v>
      </c>
      <c r="AD152" s="197" t="s">
        <v>71</v>
      </c>
      <c r="AE152" s="228" t="s">
        <v>71</v>
      </c>
      <c r="AF152" s="281"/>
      <c r="AG152" s="229" t="s">
        <v>71</v>
      </c>
      <c r="AH152" s="230" t="s">
        <v>71</v>
      </c>
      <c r="AI152" s="231" t="s">
        <v>71</v>
      </c>
      <c r="AJ152" s="232">
        <f t="shared" si="38"/>
        <v>0</v>
      </c>
      <c r="AK152" s="229" t="s">
        <v>71</v>
      </c>
      <c r="AL152" s="230" t="s">
        <v>71</v>
      </c>
      <c r="AM152" s="240" t="s">
        <v>71</v>
      </c>
      <c r="AN152" s="284"/>
      <c r="AO152" s="229" t="s">
        <v>71</v>
      </c>
      <c r="AP152" s="229" t="s">
        <v>71</v>
      </c>
      <c r="AQ152" s="230" t="s">
        <v>71</v>
      </c>
      <c r="AR152" s="236" t="s">
        <v>71</v>
      </c>
      <c r="AS152" s="256">
        <f t="shared" si="33"/>
        <v>0</v>
      </c>
      <c r="AT152" s="72">
        <f t="shared" si="39"/>
        <v>0</v>
      </c>
      <c r="AU152" s="71"/>
      <c r="AV152" s="73" t="e">
        <f t="shared" si="40"/>
        <v>#DIV/0!</v>
      </c>
      <c r="AW152" s="58"/>
      <c r="AX152" s="117"/>
      <c r="AY152" s="87"/>
      <c r="AZ152" s="403" t="e">
        <f>AZ151</f>
        <v>#DIV/0!</v>
      </c>
    </row>
    <row r="153" spans="1:52" s="23" customFormat="1" ht="12.75">
      <c r="A153" s="168">
        <v>5</v>
      </c>
      <c r="B153" s="516"/>
      <c r="C153" s="98" t="s">
        <v>33</v>
      </c>
      <c r="D153" s="424"/>
      <c r="E153" s="457"/>
      <c r="F153" s="427"/>
      <c r="G153" s="427"/>
      <c r="H153" s="427"/>
      <c r="I153" s="427"/>
      <c r="J153" s="427"/>
      <c r="K153" s="427"/>
      <c r="L153" s="427"/>
      <c r="M153" s="427"/>
      <c r="N153" s="427"/>
      <c r="O153" s="427"/>
      <c r="P153" s="428">
        <f t="shared" si="34"/>
        <v>0</v>
      </c>
      <c r="Q153" s="174">
        <f>P153+P154</f>
        <v>0</v>
      </c>
      <c r="R153" s="488"/>
      <c r="S153" s="491"/>
      <c r="T153" s="194"/>
      <c r="U153" s="175">
        <f>Q153-R153-S153-T153</f>
        <v>0</v>
      </c>
      <c r="V153" s="110" t="e">
        <f t="shared" si="35"/>
        <v>#DIV/0!</v>
      </c>
      <c r="W153" s="182" t="e">
        <f t="shared" si="36"/>
        <v>#DIV/0!</v>
      </c>
      <c r="X153" s="182" t="e">
        <f t="shared" si="37"/>
        <v>#DIV/0!</v>
      </c>
      <c r="Y153" s="189" t="e">
        <f t="shared" si="32"/>
        <v>#DIV/0!</v>
      </c>
      <c r="Z153" s="475"/>
      <c r="AA153" s="137"/>
      <c r="AB153" s="224" t="e">
        <f>(R153+S153)/(12*(D153-E153+D154-E154))*1000+(Z153/1.0062)*(F153+0.85*(G153+L153+M153))/(12*D153)*1000+(Z154/1.0062)*(F154+0.85*(G154+L154+M154))/(12*D154)*1000</f>
        <v>#DIV/0!</v>
      </c>
      <c r="AC153" s="200" t="e">
        <f>AB153-AD153</f>
        <v>#DIV/0!</v>
      </c>
      <c r="AD153" s="225" t="e">
        <f>(H153+H154+I153+I154)/(12*(D153+D154))*1000</f>
        <v>#DIV/0!</v>
      </c>
      <c r="AE153" s="104" t="e">
        <f>(AA153+AA154)*AB153*0.012</f>
        <v>#DIV/0!</v>
      </c>
      <c r="AF153" s="443"/>
      <c r="AG153" s="451" t="e">
        <f>AF153+AF154-AE153</f>
        <v>#DIV/0!</v>
      </c>
      <c r="AH153" s="5" t="e">
        <f>AG153/(12*(AA153+AA154))*1000</f>
        <v>#DIV/0!</v>
      </c>
      <c r="AI153" s="6" t="e">
        <f>AH153/AD153</f>
        <v>#DIV/0!</v>
      </c>
      <c r="AJ153" s="3">
        <f t="shared" si="38"/>
        <v>0</v>
      </c>
      <c r="AK153" s="9" t="e">
        <f>AF153+AF154-(AJ153+AJ154)*AB153*0.012</f>
        <v>#DIV/0!</v>
      </c>
      <c r="AL153" s="5" t="e">
        <f>AK153/(12*(AJ153+AJ154))*1000</f>
        <v>#DIV/0!</v>
      </c>
      <c r="AM153" s="239" t="e">
        <f>AL153/AD153</f>
        <v>#DIV/0!</v>
      </c>
      <c r="AN153" s="243"/>
      <c r="AO153" s="242" t="e">
        <f>(AN153+AN154)/(12*(AJ153+AJ154))*1000</f>
        <v>#DIV/0!</v>
      </c>
      <c r="AP153" s="5" t="e">
        <f>AD153+AL153+AO153</f>
        <v>#DIV/0!</v>
      </c>
      <c r="AQ153" s="7" t="e">
        <f>(AL153+AO153)/AD153</f>
        <v>#DIV/0!</v>
      </c>
      <c r="AR153" s="235" t="e">
        <f>AP153/AD153</f>
        <v>#DIV/0!</v>
      </c>
      <c r="AS153" s="255">
        <f t="shared" si="33"/>
        <v>0</v>
      </c>
      <c r="AT153" s="55">
        <f t="shared" si="39"/>
        <v>0</v>
      </c>
      <c r="AU153" s="54"/>
      <c r="AV153" s="56" t="e">
        <f t="shared" si="40"/>
        <v>#DIV/0!</v>
      </c>
      <c r="AW153" s="57"/>
      <c r="AX153" s="118"/>
      <c r="AY153" s="14" t="e">
        <f>(AS153+AS154-AW153-AW154)/((AX153+AX154)*12)</f>
        <v>#DIV/0!</v>
      </c>
      <c r="AZ153" s="403" t="e">
        <f>IF(AY153&lt;0,"!!!","")</f>
        <v>#DIV/0!</v>
      </c>
    </row>
    <row r="154" spans="1:52" s="23" customFormat="1" ht="13.5" thickBot="1">
      <c r="A154" s="169">
        <v>5</v>
      </c>
      <c r="B154" s="511"/>
      <c r="C154" s="88" t="s">
        <v>34</v>
      </c>
      <c r="D154" s="419"/>
      <c r="E154" s="455"/>
      <c r="F154" s="420"/>
      <c r="G154" s="420"/>
      <c r="H154" s="420"/>
      <c r="I154" s="420"/>
      <c r="J154" s="420"/>
      <c r="K154" s="420"/>
      <c r="L154" s="420"/>
      <c r="M154" s="420"/>
      <c r="N154" s="420"/>
      <c r="O154" s="420"/>
      <c r="P154" s="421">
        <f t="shared" si="34"/>
        <v>0</v>
      </c>
      <c r="Q154" s="252" t="s">
        <v>71</v>
      </c>
      <c r="R154" s="196" t="s">
        <v>71</v>
      </c>
      <c r="S154" s="230" t="s">
        <v>71</v>
      </c>
      <c r="T154" s="197" t="s">
        <v>71</v>
      </c>
      <c r="U154" s="197" t="s">
        <v>71</v>
      </c>
      <c r="V154" s="111" t="e">
        <f t="shared" si="35"/>
        <v>#DIV/0!</v>
      </c>
      <c r="W154" s="183" t="e">
        <f t="shared" si="36"/>
        <v>#DIV/0!</v>
      </c>
      <c r="X154" s="183" t="e">
        <f t="shared" si="37"/>
        <v>#DIV/0!</v>
      </c>
      <c r="Y154" s="190" t="e">
        <f t="shared" si="32"/>
        <v>#DIV/0!</v>
      </c>
      <c r="Z154" s="476"/>
      <c r="AA154" s="138"/>
      <c r="AB154" s="226"/>
      <c r="AC154" s="201" t="s">
        <v>71</v>
      </c>
      <c r="AD154" s="197" t="s">
        <v>71</v>
      </c>
      <c r="AE154" s="228" t="s">
        <v>71</v>
      </c>
      <c r="AF154" s="281"/>
      <c r="AG154" s="229" t="s">
        <v>71</v>
      </c>
      <c r="AH154" s="230" t="s">
        <v>71</v>
      </c>
      <c r="AI154" s="231" t="s">
        <v>71</v>
      </c>
      <c r="AJ154" s="232">
        <f t="shared" si="38"/>
        <v>0</v>
      </c>
      <c r="AK154" s="229" t="s">
        <v>71</v>
      </c>
      <c r="AL154" s="230" t="s">
        <v>71</v>
      </c>
      <c r="AM154" s="240" t="s">
        <v>71</v>
      </c>
      <c r="AN154" s="284"/>
      <c r="AO154" s="229" t="s">
        <v>71</v>
      </c>
      <c r="AP154" s="229" t="s">
        <v>71</v>
      </c>
      <c r="AQ154" s="230" t="s">
        <v>71</v>
      </c>
      <c r="AR154" s="236" t="s">
        <v>71</v>
      </c>
      <c r="AS154" s="256">
        <f t="shared" si="33"/>
        <v>0</v>
      </c>
      <c r="AT154" s="76">
        <f t="shared" si="39"/>
        <v>0</v>
      </c>
      <c r="AU154" s="75"/>
      <c r="AV154" s="77" t="e">
        <f t="shared" si="40"/>
        <v>#DIV/0!</v>
      </c>
      <c r="AW154" s="59"/>
      <c r="AX154" s="119"/>
      <c r="AY154" s="87"/>
      <c r="AZ154" s="403" t="e">
        <f>AZ153</f>
        <v>#DIV/0!</v>
      </c>
    </row>
    <row r="155" spans="1:52" s="23" customFormat="1" ht="12.75">
      <c r="A155" s="400">
        <v>5</v>
      </c>
      <c r="B155" s="495"/>
      <c r="C155" s="63" t="s">
        <v>33</v>
      </c>
      <c r="D155" s="422"/>
      <c r="E155" s="456"/>
      <c r="F155" s="323"/>
      <c r="G155" s="323"/>
      <c r="H155" s="323"/>
      <c r="I155" s="323"/>
      <c r="J155" s="323"/>
      <c r="K155" s="323"/>
      <c r="L155" s="323"/>
      <c r="M155" s="323"/>
      <c r="N155" s="323"/>
      <c r="O155" s="323"/>
      <c r="P155" s="423">
        <f t="shared" si="34"/>
        <v>0</v>
      </c>
      <c r="Q155" s="251">
        <f>P155+P156</f>
        <v>0</v>
      </c>
      <c r="R155" s="487"/>
      <c r="S155" s="491"/>
      <c r="T155" s="194"/>
      <c r="U155" s="175">
        <f>Q155-R155-S155-T155</f>
        <v>0</v>
      </c>
      <c r="V155" s="112" t="e">
        <f t="shared" si="35"/>
        <v>#DIV/0!</v>
      </c>
      <c r="W155" s="180" t="e">
        <f t="shared" si="36"/>
        <v>#DIV/0!</v>
      </c>
      <c r="X155" s="180" t="e">
        <f t="shared" si="37"/>
        <v>#DIV/0!</v>
      </c>
      <c r="Y155" s="188" t="e">
        <f t="shared" si="32"/>
        <v>#DIV/0!</v>
      </c>
      <c r="Z155" s="472"/>
      <c r="AA155" s="135"/>
      <c r="AB155" s="224" t="e">
        <f>(R155+S155)/(12*(D155-E155+D156-E156))*1000+(Z155/1.0062)*(F155+0.85*(G155+L155+M155))/(12*D155)*1000+(Z156/1.0062)*(F156+0.85*(G156+L156+M156))/(12*D156)*1000</f>
        <v>#DIV/0!</v>
      </c>
      <c r="AC155" s="200" t="e">
        <f>AB155-AD155</f>
        <v>#DIV/0!</v>
      </c>
      <c r="AD155" s="225" t="e">
        <f>(H155+H156+I155+I156)/(12*(D155+D156))*1000</f>
        <v>#DIV/0!</v>
      </c>
      <c r="AE155" s="104" t="e">
        <f>(AA155+AA156)*AB155*0.012</f>
        <v>#DIV/0!</v>
      </c>
      <c r="AF155" s="443"/>
      <c r="AG155" s="451" t="e">
        <f>AF155+AF156-AE155</f>
        <v>#DIV/0!</v>
      </c>
      <c r="AH155" s="5" t="e">
        <f>AG155/(12*(AA155+AA156))*1000</f>
        <v>#DIV/0!</v>
      </c>
      <c r="AI155" s="6" t="e">
        <f>AH155/AD155</f>
        <v>#DIV/0!</v>
      </c>
      <c r="AJ155" s="3">
        <f t="shared" si="38"/>
        <v>0</v>
      </c>
      <c r="AK155" s="9" t="e">
        <f>AF155+AF156-(AJ155+AJ156)*AB155*0.012</f>
        <v>#DIV/0!</v>
      </c>
      <c r="AL155" s="5" t="e">
        <f>AK155/(12*(AJ155+AJ156))*1000</f>
        <v>#DIV/0!</v>
      </c>
      <c r="AM155" s="239" t="e">
        <f>AL155/AD155</f>
        <v>#DIV/0!</v>
      </c>
      <c r="AN155" s="243"/>
      <c r="AO155" s="242" t="e">
        <f>(AN155+AN156)/(12*(AJ155+AJ156))*1000</f>
        <v>#DIV/0!</v>
      </c>
      <c r="AP155" s="5" t="e">
        <f>AD155+AL155+AO155</f>
        <v>#DIV/0!</v>
      </c>
      <c r="AQ155" s="7" t="e">
        <f>(AL155+AO155)/AD155</f>
        <v>#DIV/0!</v>
      </c>
      <c r="AR155" s="235" t="e">
        <f>AP155/AD155</f>
        <v>#DIV/0!</v>
      </c>
      <c r="AS155" s="255">
        <f t="shared" si="33"/>
        <v>0</v>
      </c>
      <c r="AT155" s="50">
        <f t="shared" si="39"/>
        <v>0</v>
      </c>
      <c r="AU155" s="49"/>
      <c r="AV155" s="51" t="e">
        <f t="shared" si="40"/>
        <v>#DIV/0!</v>
      </c>
      <c r="AW155" s="52"/>
      <c r="AX155" s="116"/>
      <c r="AY155" s="14" t="e">
        <f>(AS155+AS156-AW155-AW156)/((AX155+AX156)*12)</f>
        <v>#DIV/0!</v>
      </c>
      <c r="AZ155" s="403" t="e">
        <f>IF(AY155&lt;0,"!!!","")</f>
        <v>#DIV/0!</v>
      </c>
    </row>
    <row r="156" spans="1:52" s="23" customFormat="1" ht="13.5" thickBot="1">
      <c r="A156" s="401">
        <v>5</v>
      </c>
      <c r="B156" s="495"/>
      <c r="C156" s="70" t="s">
        <v>34</v>
      </c>
      <c r="D156" s="434"/>
      <c r="E156" s="461"/>
      <c r="F156" s="435"/>
      <c r="G156" s="435"/>
      <c r="H156" s="435"/>
      <c r="I156" s="435"/>
      <c r="J156" s="435"/>
      <c r="K156" s="435"/>
      <c r="L156" s="435"/>
      <c r="M156" s="435"/>
      <c r="N156" s="435"/>
      <c r="O156" s="435"/>
      <c r="P156" s="436">
        <f t="shared" si="34"/>
        <v>0</v>
      </c>
      <c r="Q156" s="252" t="s">
        <v>71</v>
      </c>
      <c r="R156" s="196" t="s">
        <v>71</v>
      </c>
      <c r="S156" s="230" t="s">
        <v>71</v>
      </c>
      <c r="T156" s="197" t="s">
        <v>71</v>
      </c>
      <c r="U156" s="197" t="s">
        <v>71</v>
      </c>
      <c r="V156" s="109" t="e">
        <f t="shared" si="35"/>
        <v>#DIV/0!</v>
      </c>
      <c r="W156" s="181" t="e">
        <f t="shared" si="36"/>
        <v>#DIV/0!</v>
      </c>
      <c r="X156" s="181" t="e">
        <f t="shared" si="37"/>
        <v>#DIV/0!</v>
      </c>
      <c r="Y156" s="187" t="e">
        <f t="shared" si="32"/>
        <v>#DIV/0!</v>
      </c>
      <c r="Z156" s="474"/>
      <c r="AA156" s="136"/>
      <c r="AB156" s="226"/>
      <c r="AC156" s="201" t="s">
        <v>71</v>
      </c>
      <c r="AD156" s="197" t="s">
        <v>71</v>
      </c>
      <c r="AE156" s="228" t="s">
        <v>71</v>
      </c>
      <c r="AF156" s="281"/>
      <c r="AG156" s="229" t="s">
        <v>71</v>
      </c>
      <c r="AH156" s="230" t="s">
        <v>71</v>
      </c>
      <c r="AI156" s="231" t="s">
        <v>71</v>
      </c>
      <c r="AJ156" s="232">
        <f t="shared" si="38"/>
        <v>0</v>
      </c>
      <c r="AK156" s="229" t="s">
        <v>71</v>
      </c>
      <c r="AL156" s="230" t="s">
        <v>71</v>
      </c>
      <c r="AM156" s="240" t="s">
        <v>71</v>
      </c>
      <c r="AN156" s="284"/>
      <c r="AO156" s="229" t="s">
        <v>71</v>
      </c>
      <c r="AP156" s="229" t="s">
        <v>71</v>
      </c>
      <c r="AQ156" s="230" t="s">
        <v>71</v>
      </c>
      <c r="AR156" s="236" t="s">
        <v>71</v>
      </c>
      <c r="AS156" s="256">
        <f t="shared" si="33"/>
        <v>0</v>
      </c>
      <c r="AT156" s="72">
        <f t="shared" si="39"/>
        <v>0</v>
      </c>
      <c r="AU156" s="71"/>
      <c r="AV156" s="73" t="e">
        <f t="shared" si="40"/>
        <v>#DIV/0!</v>
      </c>
      <c r="AW156" s="58"/>
      <c r="AX156" s="117"/>
      <c r="AY156" s="87"/>
      <c r="AZ156" s="403" t="e">
        <f>AZ155</f>
        <v>#DIV/0!</v>
      </c>
    </row>
    <row r="157" spans="1:52" s="23" customFormat="1" ht="12.75">
      <c r="A157" s="168">
        <v>5</v>
      </c>
      <c r="B157" s="509"/>
      <c r="C157" s="98" t="s">
        <v>33</v>
      </c>
      <c r="D157" s="424"/>
      <c r="E157" s="457"/>
      <c r="F157" s="427"/>
      <c r="G157" s="425"/>
      <c r="H157" s="425"/>
      <c r="I157" s="425"/>
      <c r="J157" s="425"/>
      <c r="K157" s="425"/>
      <c r="L157" s="425"/>
      <c r="M157" s="425"/>
      <c r="N157" s="425"/>
      <c r="O157" s="425"/>
      <c r="P157" s="428">
        <f t="shared" si="34"/>
        <v>0</v>
      </c>
      <c r="Q157" s="174">
        <f>P157+P158</f>
        <v>0</v>
      </c>
      <c r="R157" s="488"/>
      <c r="S157" s="491"/>
      <c r="T157" s="194"/>
      <c r="U157" s="175">
        <f>Q157-R157-S157-T157</f>
        <v>0</v>
      </c>
      <c r="V157" s="110" t="e">
        <f t="shared" si="35"/>
        <v>#DIV/0!</v>
      </c>
      <c r="W157" s="182" t="e">
        <f t="shared" si="36"/>
        <v>#DIV/0!</v>
      </c>
      <c r="X157" s="182" t="e">
        <f t="shared" si="37"/>
        <v>#DIV/0!</v>
      </c>
      <c r="Y157" s="189" t="e">
        <f t="shared" si="32"/>
        <v>#DIV/0!</v>
      </c>
      <c r="Z157" s="475"/>
      <c r="AA157" s="137"/>
      <c r="AB157" s="224" t="e">
        <f>(R157+S157)/(12*(D157-E157+D158-E158))*1000+(Z157/1.0062)*(F157+0.85*(G157+L157+M157))/(12*D157)*1000+(Z158/1.0062)*(F158+0.85*(G158+L158+M158))/(12*D158)*1000</f>
        <v>#DIV/0!</v>
      </c>
      <c r="AC157" s="200" t="e">
        <f>AB157-AD157</f>
        <v>#DIV/0!</v>
      </c>
      <c r="AD157" s="225" t="e">
        <f>(H157+H158+I157+I158)/(12*(D157+D158))*1000</f>
        <v>#DIV/0!</v>
      </c>
      <c r="AE157" s="104" t="e">
        <f>(AA157+AA158)*AB157*0.012</f>
        <v>#DIV/0!</v>
      </c>
      <c r="AF157" s="443"/>
      <c r="AG157" s="451" t="e">
        <f>AF157+AF158-AE157</f>
        <v>#DIV/0!</v>
      </c>
      <c r="AH157" s="5" t="e">
        <f>AG157/(12*(AA157+AA158))*1000</f>
        <v>#DIV/0!</v>
      </c>
      <c r="AI157" s="6" t="e">
        <f>AH157/AD157</f>
        <v>#DIV/0!</v>
      </c>
      <c r="AJ157" s="3">
        <f t="shared" si="38"/>
        <v>0</v>
      </c>
      <c r="AK157" s="9" t="e">
        <f>AF157+AF158-(AJ157+AJ158)*AB157*0.012</f>
        <v>#DIV/0!</v>
      </c>
      <c r="AL157" s="5" t="e">
        <f>AK157/(12*(AJ157+AJ158))*1000</f>
        <v>#DIV/0!</v>
      </c>
      <c r="AM157" s="239" t="e">
        <f>AL157/AD157</f>
        <v>#DIV/0!</v>
      </c>
      <c r="AN157" s="243"/>
      <c r="AO157" s="242" t="e">
        <f>(AN157+AN158)/(12*(AJ157+AJ158))*1000</f>
        <v>#DIV/0!</v>
      </c>
      <c r="AP157" s="5" t="e">
        <f>AD157+AL157+AO157</f>
        <v>#DIV/0!</v>
      </c>
      <c r="AQ157" s="7" t="e">
        <f>(AL157+AO157)/AD157</f>
        <v>#DIV/0!</v>
      </c>
      <c r="AR157" s="235" t="e">
        <f>AP157/AD157</f>
        <v>#DIV/0!</v>
      </c>
      <c r="AS157" s="255">
        <f t="shared" si="33"/>
        <v>0</v>
      </c>
      <c r="AT157" s="55">
        <f t="shared" si="39"/>
        <v>0</v>
      </c>
      <c r="AU157" s="54"/>
      <c r="AV157" s="56" t="e">
        <f t="shared" si="40"/>
        <v>#DIV/0!</v>
      </c>
      <c r="AW157" s="57"/>
      <c r="AX157" s="118"/>
      <c r="AY157" s="14" t="e">
        <f>(AS157+AS158-AW157-AW158)/((AX157+AX158)*12)</f>
        <v>#DIV/0!</v>
      </c>
      <c r="AZ157" s="403" t="e">
        <f>IF(AY157&lt;0,"!!!","")</f>
        <v>#DIV/0!</v>
      </c>
    </row>
    <row r="158" spans="1:52" s="23" customFormat="1" ht="13.5" thickBot="1">
      <c r="A158" s="402">
        <v>5</v>
      </c>
      <c r="B158" s="496"/>
      <c r="C158" s="88" t="s">
        <v>34</v>
      </c>
      <c r="D158" s="419"/>
      <c r="E158" s="455"/>
      <c r="F158" s="420"/>
      <c r="G158" s="426"/>
      <c r="H158" s="426"/>
      <c r="I158" s="426"/>
      <c r="J158" s="426"/>
      <c r="K158" s="426"/>
      <c r="L158" s="426"/>
      <c r="M158" s="426"/>
      <c r="N158" s="426"/>
      <c r="O158" s="426"/>
      <c r="P158" s="421">
        <f t="shared" si="34"/>
        <v>0</v>
      </c>
      <c r="Q158" s="252" t="s">
        <v>71</v>
      </c>
      <c r="R158" s="196" t="s">
        <v>71</v>
      </c>
      <c r="S158" s="230" t="s">
        <v>71</v>
      </c>
      <c r="T158" s="197" t="s">
        <v>71</v>
      </c>
      <c r="U158" s="197" t="s">
        <v>71</v>
      </c>
      <c r="V158" s="111" t="e">
        <f t="shared" si="35"/>
        <v>#DIV/0!</v>
      </c>
      <c r="W158" s="183" t="e">
        <f t="shared" si="36"/>
        <v>#DIV/0!</v>
      </c>
      <c r="X158" s="183" t="e">
        <f t="shared" si="37"/>
        <v>#DIV/0!</v>
      </c>
      <c r="Y158" s="190" t="e">
        <f t="shared" si="32"/>
        <v>#DIV/0!</v>
      </c>
      <c r="Z158" s="476"/>
      <c r="AA158" s="138"/>
      <c r="AB158" s="226"/>
      <c r="AC158" s="201" t="s">
        <v>71</v>
      </c>
      <c r="AD158" s="197" t="s">
        <v>71</v>
      </c>
      <c r="AE158" s="228" t="s">
        <v>71</v>
      </c>
      <c r="AF158" s="281"/>
      <c r="AG158" s="229" t="s">
        <v>71</v>
      </c>
      <c r="AH158" s="230" t="s">
        <v>71</v>
      </c>
      <c r="AI158" s="231" t="s">
        <v>71</v>
      </c>
      <c r="AJ158" s="232">
        <f t="shared" si="38"/>
        <v>0</v>
      </c>
      <c r="AK158" s="229" t="s">
        <v>71</v>
      </c>
      <c r="AL158" s="230" t="s">
        <v>71</v>
      </c>
      <c r="AM158" s="240" t="s">
        <v>71</v>
      </c>
      <c r="AN158" s="284"/>
      <c r="AO158" s="229" t="s">
        <v>71</v>
      </c>
      <c r="AP158" s="229" t="s">
        <v>71</v>
      </c>
      <c r="AQ158" s="230" t="s">
        <v>71</v>
      </c>
      <c r="AR158" s="236" t="s">
        <v>71</v>
      </c>
      <c r="AS158" s="256">
        <f t="shared" si="33"/>
        <v>0</v>
      </c>
      <c r="AT158" s="76">
        <f t="shared" si="39"/>
        <v>0</v>
      </c>
      <c r="AU158" s="75"/>
      <c r="AV158" s="77" t="e">
        <f t="shared" si="40"/>
        <v>#DIV/0!</v>
      </c>
      <c r="AW158" s="59"/>
      <c r="AX158" s="119"/>
      <c r="AY158" s="87"/>
      <c r="AZ158" s="403" t="e">
        <f>AZ157</f>
        <v>#DIV/0!</v>
      </c>
    </row>
    <row r="159" spans="1:52" s="23" customFormat="1" ht="12.75">
      <c r="A159" s="168">
        <v>5</v>
      </c>
      <c r="B159" s="509"/>
      <c r="C159" s="98" t="s">
        <v>33</v>
      </c>
      <c r="D159" s="424"/>
      <c r="E159" s="457"/>
      <c r="F159" s="427"/>
      <c r="G159" s="427"/>
      <c r="H159" s="427"/>
      <c r="I159" s="427"/>
      <c r="J159" s="427"/>
      <c r="K159" s="427"/>
      <c r="L159" s="427"/>
      <c r="M159" s="427"/>
      <c r="N159" s="427"/>
      <c r="O159" s="427"/>
      <c r="P159" s="428">
        <f t="shared" si="34"/>
        <v>0</v>
      </c>
      <c r="Q159" s="173">
        <f>P159+P160</f>
        <v>0</v>
      </c>
      <c r="R159" s="488"/>
      <c r="S159" s="491"/>
      <c r="T159" s="194"/>
      <c r="U159" s="175">
        <f>Q159-R159-S159-T159</f>
        <v>0</v>
      </c>
      <c r="V159" s="110" t="e">
        <f t="shared" si="35"/>
        <v>#DIV/0!</v>
      </c>
      <c r="W159" s="182" t="e">
        <f t="shared" si="36"/>
        <v>#DIV/0!</v>
      </c>
      <c r="X159" s="182" t="e">
        <f t="shared" si="37"/>
        <v>#DIV/0!</v>
      </c>
      <c r="Y159" s="189" t="e">
        <f t="shared" si="32"/>
        <v>#DIV/0!</v>
      </c>
      <c r="Z159" s="475"/>
      <c r="AA159" s="137"/>
      <c r="AB159" s="224" t="e">
        <f>(R159+S159)/(12*(D159-E159+D160-E160))*1000+(Z159/1.0062)*(F159+0.85*(G159+L159+M159))/(12*D159)*1000+(Z160/1.0062)*(F160+0.85*(G160+L160+M160))/(12*D160)*1000</f>
        <v>#DIV/0!</v>
      </c>
      <c r="AC159" s="200" t="e">
        <f>AB159-AD159</f>
        <v>#DIV/0!</v>
      </c>
      <c r="AD159" s="225" t="e">
        <f>(H159+H160+I159+I160)/(12*(D159+D160))*1000</f>
        <v>#DIV/0!</v>
      </c>
      <c r="AE159" s="104" t="e">
        <f>(AA159+AA160)*AB159*0.012</f>
        <v>#DIV/0!</v>
      </c>
      <c r="AF159" s="443"/>
      <c r="AG159" s="451" t="e">
        <f>AF159+AF160-AE159</f>
        <v>#DIV/0!</v>
      </c>
      <c r="AH159" s="5" t="e">
        <f>AG159/(12*(AA159+AA160))*1000</f>
        <v>#DIV/0!</v>
      </c>
      <c r="AI159" s="6" t="e">
        <f>AH159/AD159</f>
        <v>#DIV/0!</v>
      </c>
      <c r="AJ159" s="3">
        <f t="shared" si="38"/>
        <v>0</v>
      </c>
      <c r="AK159" s="9" t="e">
        <f>AF159+AF160-(AJ159+AJ160)*AB159*0.012</f>
        <v>#DIV/0!</v>
      </c>
      <c r="AL159" s="5" t="e">
        <f>AK159/(12*(AJ159+AJ160))*1000</f>
        <v>#DIV/0!</v>
      </c>
      <c r="AM159" s="239" t="e">
        <f>AL159/AD159</f>
        <v>#DIV/0!</v>
      </c>
      <c r="AN159" s="243"/>
      <c r="AO159" s="242" t="e">
        <f>(AN159+AN160)/(12*(AJ159+AJ160))*1000</f>
        <v>#DIV/0!</v>
      </c>
      <c r="AP159" s="5" t="e">
        <f>AD159+AL159+AO159</f>
        <v>#DIV/0!</v>
      </c>
      <c r="AQ159" s="7" t="e">
        <f>(AL159+AO159)/AD159</f>
        <v>#DIV/0!</v>
      </c>
      <c r="AR159" s="235" t="e">
        <f>AP159/AD159</f>
        <v>#DIV/0!</v>
      </c>
      <c r="AS159" s="255">
        <f t="shared" si="33"/>
        <v>0</v>
      </c>
      <c r="AT159" s="55">
        <f t="shared" si="39"/>
        <v>0</v>
      </c>
      <c r="AU159" s="54"/>
      <c r="AV159" s="56" t="e">
        <f t="shared" si="40"/>
        <v>#DIV/0!</v>
      </c>
      <c r="AW159" s="57"/>
      <c r="AX159" s="118"/>
      <c r="AY159" s="14" t="e">
        <f>(AS159+AS160-AW159-AW160)/((AX159+AX160)*12)</f>
        <v>#DIV/0!</v>
      </c>
      <c r="AZ159" s="403" t="e">
        <f>IF(AY159&lt;0,"!!!","")</f>
        <v>#DIV/0!</v>
      </c>
    </row>
    <row r="160" spans="1:52" s="23" customFormat="1" ht="13.5" thickBot="1">
      <c r="A160" s="169">
        <v>5</v>
      </c>
      <c r="B160" s="496"/>
      <c r="C160" s="88" t="s">
        <v>34</v>
      </c>
      <c r="D160" s="419"/>
      <c r="E160" s="455"/>
      <c r="F160" s="420"/>
      <c r="G160" s="420"/>
      <c r="H160" s="420"/>
      <c r="I160" s="420"/>
      <c r="J160" s="420"/>
      <c r="K160" s="420"/>
      <c r="L160" s="420"/>
      <c r="M160" s="420"/>
      <c r="N160" s="420"/>
      <c r="O160" s="420"/>
      <c r="P160" s="421">
        <f t="shared" si="34"/>
        <v>0</v>
      </c>
      <c r="Q160" s="252" t="s">
        <v>71</v>
      </c>
      <c r="R160" s="196" t="s">
        <v>71</v>
      </c>
      <c r="S160" s="230" t="s">
        <v>71</v>
      </c>
      <c r="T160" s="197" t="s">
        <v>71</v>
      </c>
      <c r="U160" s="197" t="s">
        <v>71</v>
      </c>
      <c r="V160" s="111" t="e">
        <f t="shared" si="35"/>
        <v>#DIV/0!</v>
      </c>
      <c r="W160" s="183" t="e">
        <f t="shared" si="36"/>
        <v>#DIV/0!</v>
      </c>
      <c r="X160" s="183" t="e">
        <f t="shared" si="37"/>
        <v>#DIV/0!</v>
      </c>
      <c r="Y160" s="190" t="e">
        <f t="shared" si="32"/>
        <v>#DIV/0!</v>
      </c>
      <c r="Z160" s="476"/>
      <c r="AA160" s="138"/>
      <c r="AB160" s="226"/>
      <c r="AC160" s="201" t="s">
        <v>71</v>
      </c>
      <c r="AD160" s="197" t="s">
        <v>71</v>
      </c>
      <c r="AE160" s="228" t="s">
        <v>71</v>
      </c>
      <c r="AF160" s="281"/>
      <c r="AG160" s="229" t="s">
        <v>71</v>
      </c>
      <c r="AH160" s="230" t="s">
        <v>71</v>
      </c>
      <c r="AI160" s="231" t="s">
        <v>71</v>
      </c>
      <c r="AJ160" s="232">
        <f t="shared" si="38"/>
        <v>0</v>
      </c>
      <c r="AK160" s="229" t="s">
        <v>71</v>
      </c>
      <c r="AL160" s="230" t="s">
        <v>71</v>
      </c>
      <c r="AM160" s="240" t="s">
        <v>71</v>
      </c>
      <c r="AN160" s="284"/>
      <c r="AO160" s="229" t="s">
        <v>71</v>
      </c>
      <c r="AP160" s="229" t="s">
        <v>71</v>
      </c>
      <c r="AQ160" s="230" t="s">
        <v>71</v>
      </c>
      <c r="AR160" s="236" t="s">
        <v>71</v>
      </c>
      <c r="AS160" s="256">
        <f t="shared" si="33"/>
        <v>0</v>
      </c>
      <c r="AT160" s="76">
        <f t="shared" si="39"/>
        <v>0</v>
      </c>
      <c r="AU160" s="75"/>
      <c r="AV160" s="77" t="e">
        <f t="shared" si="40"/>
        <v>#DIV/0!</v>
      </c>
      <c r="AW160" s="59"/>
      <c r="AX160" s="119"/>
      <c r="AY160" s="87"/>
      <c r="AZ160" s="403" t="e">
        <f>AZ159</f>
        <v>#DIV/0!</v>
      </c>
    </row>
    <row r="161" spans="1:52" s="23" customFormat="1" ht="12.75">
      <c r="A161" s="168">
        <v>5</v>
      </c>
      <c r="B161" s="516"/>
      <c r="C161" s="98" t="s">
        <v>33</v>
      </c>
      <c r="D161" s="424"/>
      <c r="E161" s="457"/>
      <c r="F161" s="427"/>
      <c r="G161" s="427"/>
      <c r="H161" s="427"/>
      <c r="I161" s="427"/>
      <c r="J161" s="427"/>
      <c r="K161" s="427"/>
      <c r="L161" s="427"/>
      <c r="M161" s="427"/>
      <c r="N161" s="427"/>
      <c r="O161" s="427"/>
      <c r="P161" s="428">
        <f t="shared" si="34"/>
        <v>0</v>
      </c>
      <c r="Q161" s="173">
        <f>P161+P162</f>
        <v>0</v>
      </c>
      <c r="R161" s="488"/>
      <c r="S161" s="491"/>
      <c r="T161" s="194"/>
      <c r="U161" s="175">
        <f>Q161-R161-S161-T161</f>
        <v>0</v>
      </c>
      <c r="V161" s="110" t="e">
        <f t="shared" si="35"/>
        <v>#DIV/0!</v>
      </c>
      <c r="W161" s="182" t="e">
        <f t="shared" si="36"/>
        <v>#DIV/0!</v>
      </c>
      <c r="X161" s="182" t="e">
        <f t="shared" si="37"/>
        <v>#DIV/0!</v>
      </c>
      <c r="Y161" s="189" t="e">
        <f t="shared" si="32"/>
        <v>#DIV/0!</v>
      </c>
      <c r="Z161" s="475"/>
      <c r="AA161" s="137"/>
      <c r="AB161" s="224" t="e">
        <f>(R161+S161)/(12*(D161-E161+D162-E162))*1000+(Z161/1.0062)*(F161+0.85*(G161+L161+M161))/(12*D161)*1000+(Z162/1.0062)*(F162+0.85*(G162+L162+M162))/(12*D162)*1000</f>
        <v>#DIV/0!</v>
      </c>
      <c r="AC161" s="200" t="e">
        <f>AB161-AD161</f>
        <v>#DIV/0!</v>
      </c>
      <c r="AD161" s="225" t="e">
        <f>(H161+H162+I161+I162)/(12*(D161+D162))*1000</f>
        <v>#DIV/0!</v>
      </c>
      <c r="AE161" s="104" t="e">
        <f>(AA161+AA162)*AB161*0.012</f>
        <v>#DIV/0!</v>
      </c>
      <c r="AF161" s="443"/>
      <c r="AG161" s="451" t="e">
        <f>AF161+AF162-AE161</f>
        <v>#DIV/0!</v>
      </c>
      <c r="AH161" s="5" t="e">
        <f>AG161/(12*(AA161+AA162))*1000</f>
        <v>#DIV/0!</v>
      </c>
      <c r="AI161" s="6" t="e">
        <f>AH161/AD161</f>
        <v>#DIV/0!</v>
      </c>
      <c r="AJ161" s="3">
        <f t="shared" si="38"/>
        <v>0</v>
      </c>
      <c r="AK161" s="9" t="e">
        <f>AF161+AF162-(AJ161+AJ162)*AB161*0.012</f>
        <v>#DIV/0!</v>
      </c>
      <c r="AL161" s="5" t="e">
        <f>AK161/(12*(AJ161+AJ162))*1000</f>
        <v>#DIV/0!</v>
      </c>
      <c r="AM161" s="239" t="e">
        <f>AL161/AD161</f>
        <v>#DIV/0!</v>
      </c>
      <c r="AN161" s="243"/>
      <c r="AO161" s="242" t="e">
        <f>(AN161+AN162)/(12*(AJ161+AJ162))*1000</f>
        <v>#DIV/0!</v>
      </c>
      <c r="AP161" s="5" t="e">
        <f>AD161+AL161+AO161</f>
        <v>#DIV/0!</v>
      </c>
      <c r="AQ161" s="7" t="e">
        <f>(AL161+AO161)/AD161</f>
        <v>#DIV/0!</v>
      </c>
      <c r="AR161" s="235" t="e">
        <f>AP161/AD161</f>
        <v>#DIV/0!</v>
      </c>
      <c r="AS161" s="255">
        <f t="shared" si="33"/>
        <v>0</v>
      </c>
      <c r="AT161" s="55">
        <f t="shared" si="39"/>
        <v>0</v>
      </c>
      <c r="AU161" s="54"/>
      <c r="AV161" s="56" t="e">
        <f t="shared" si="40"/>
        <v>#DIV/0!</v>
      </c>
      <c r="AW161" s="57"/>
      <c r="AX161" s="118"/>
      <c r="AY161" s="14" t="e">
        <f>(AS161+AS162-AW161-AW162)/((AX161+AX162)*12)</f>
        <v>#DIV/0!</v>
      </c>
      <c r="AZ161" s="403" t="e">
        <f>IF(AY161&lt;0,"!!!","")</f>
        <v>#DIV/0!</v>
      </c>
    </row>
    <row r="162" spans="1:52" s="23" customFormat="1" ht="13.5" thickBot="1">
      <c r="A162" s="169">
        <v>5</v>
      </c>
      <c r="B162" s="511"/>
      <c r="C162" s="88" t="s">
        <v>34</v>
      </c>
      <c r="D162" s="419"/>
      <c r="E162" s="455"/>
      <c r="F162" s="420"/>
      <c r="G162" s="420"/>
      <c r="H162" s="420"/>
      <c r="I162" s="420"/>
      <c r="J162" s="420"/>
      <c r="K162" s="420"/>
      <c r="L162" s="420"/>
      <c r="M162" s="420"/>
      <c r="N162" s="420"/>
      <c r="O162" s="420"/>
      <c r="P162" s="421">
        <f t="shared" si="34"/>
        <v>0</v>
      </c>
      <c r="Q162" s="252" t="s">
        <v>71</v>
      </c>
      <c r="R162" s="196" t="s">
        <v>71</v>
      </c>
      <c r="S162" s="230" t="s">
        <v>71</v>
      </c>
      <c r="T162" s="197" t="s">
        <v>71</v>
      </c>
      <c r="U162" s="197" t="s">
        <v>71</v>
      </c>
      <c r="V162" s="111" t="e">
        <f t="shared" si="35"/>
        <v>#DIV/0!</v>
      </c>
      <c r="W162" s="183" t="e">
        <f t="shared" si="36"/>
        <v>#DIV/0!</v>
      </c>
      <c r="X162" s="183" t="e">
        <f t="shared" si="37"/>
        <v>#DIV/0!</v>
      </c>
      <c r="Y162" s="190" t="e">
        <f t="shared" si="32"/>
        <v>#DIV/0!</v>
      </c>
      <c r="Z162" s="476"/>
      <c r="AA162" s="138"/>
      <c r="AB162" s="226"/>
      <c r="AC162" s="201" t="s">
        <v>71</v>
      </c>
      <c r="AD162" s="197" t="s">
        <v>71</v>
      </c>
      <c r="AE162" s="228" t="s">
        <v>71</v>
      </c>
      <c r="AF162" s="281"/>
      <c r="AG162" s="229" t="s">
        <v>71</v>
      </c>
      <c r="AH162" s="230" t="s">
        <v>71</v>
      </c>
      <c r="AI162" s="231" t="s">
        <v>71</v>
      </c>
      <c r="AJ162" s="232">
        <f t="shared" si="38"/>
        <v>0</v>
      </c>
      <c r="AK162" s="229" t="s">
        <v>71</v>
      </c>
      <c r="AL162" s="230" t="s">
        <v>71</v>
      </c>
      <c r="AM162" s="240" t="s">
        <v>71</v>
      </c>
      <c r="AN162" s="284"/>
      <c r="AO162" s="229" t="s">
        <v>71</v>
      </c>
      <c r="AP162" s="229" t="s">
        <v>71</v>
      </c>
      <c r="AQ162" s="230" t="s">
        <v>71</v>
      </c>
      <c r="AR162" s="236" t="s">
        <v>71</v>
      </c>
      <c r="AS162" s="256">
        <f t="shared" si="33"/>
        <v>0</v>
      </c>
      <c r="AT162" s="76">
        <f t="shared" si="39"/>
        <v>0</v>
      </c>
      <c r="AU162" s="75"/>
      <c r="AV162" s="77" t="e">
        <f t="shared" si="40"/>
        <v>#DIV/0!</v>
      </c>
      <c r="AW162" s="59"/>
      <c r="AX162" s="119"/>
      <c r="AY162" s="87"/>
      <c r="AZ162" s="403" t="e">
        <f>AZ161</f>
        <v>#DIV/0!</v>
      </c>
    </row>
    <row r="163" spans="1:52" s="23" customFormat="1" ht="12.75">
      <c r="A163" s="168">
        <v>5</v>
      </c>
      <c r="B163" s="516"/>
      <c r="C163" s="98" t="s">
        <v>33</v>
      </c>
      <c r="D163" s="424"/>
      <c r="E163" s="457"/>
      <c r="F163" s="427"/>
      <c r="G163" s="427"/>
      <c r="H163" s="427"/>
      <c r="I163" s="427"/>
      <c r="J163" s="427"/>
      <c r="K163" s="427"/>
      <c r="L163" s="427"/>
      <c r="M163" s="427"/>
      <c r="N163" s="427"/>
      <c r="O163" s="427"/>
      <c r="P163" s="428">
        <f t="shared" si="34"/>
        <v>0</v>
      </c>
      <c r="Q163" s="173">
        <f>P163+P164</f>
        <v>0</v>
      </c>
      <c r="R163" s="488"/>
      <c r="S163" s="491"/>
      <c r="T163" s="194"/>
      <c r="U163" s="175">
        <f>Q163-R163-S163-T163</f>
        <v>0</v>
      </c>
      <c r="V163" s="110" t="e">
        <f t="shared" si="35"/>
        <v>#DIV/0!</v>
      </c>
      <c r="W163" s="182" t="e">
        <f t="shared" si="36"/>
        <v>#DIV/0!</v>
      </c>
      <c r="X163" s="182" t="e">
        <f t="shared" si="37"/>
        <v>#DIV/0!</v>
      </c>
      <c r="Y163" s="189" t="e">
        <f t="shared" si="32"/>
        <v>#DIV/0!</v>
      </c>
      <c r="Z163" s="475"/>
      <c r="AA163" s="137"/>
      <c r="AB163" s="224" t="e">
        <f>(R163+S163)/(12*(D163-E163+D164-E164))*1000+(Z163/1.0062)*(F163+0.85*(G163+L163+M163))/(12*D163)*1000+(Z164/1.0062)*(F164+0.85*(G164+L164+M164))/(12*D164)*1000</f>
        <v>#DIV/0!</v>
      </c>
      <c r="AC163" s="200" t="e">
        <f>AB163-AD163</f>
        <v>#DIV/0!</v>
      </c>
      <c r="AD163" s="225" t="e">
        <f>(H163+H164+I163+I164)/(12*(D163+D164))*1000</f>
        <v>#DIV/0!</v>
      </c>
      <c r="AE163" s="104" t="e">
        <f>(AA163+AA164)*AB163*0.012</f>
        <v>#DIV/0!</v>
      </c>
      <c r="AF163" s="443"/>
      <c r="AG163" s="451" t="e">
        <f>AF163+AF164-AE163</f>
        <v>#DIV/0!</v>
      </c>
      <c r="AH163" s="5" t="e">
        <f>AG163/(12*(AA163+AA164))*1000</f>
        <v>#DIV/0!</v>
      </c>
      <c r="AI163" s="6" t="e">
        <f>AH163/AD163</f>
        <v>#DIV/0!</v>
      </c>
      <c r="AJ163" s="3">
        <f t="shared" si="38"/>
        <v>0</v>
      </c>
      <c r="AK163" s="9" t="e">
        <f>AF163+AF164-(AJ163+AJ164)*AB163*0.012</f>
        <v>#DIV/0!</v>
      </c>
      <c r="AL163" s="5" t="e">
        <f>AK163/(12*(AJ163+AJ164))*1000</f>
        <v>#DIV/0!</v>
      </c>
      <c r="AM163" s="239" t="e">
        <f>AL163/AD163</f>
        <v>#DIV/0!</v>
      </c>
      <c r="AN163" s="243"/>
      <c r="AO163" s="242" t="e">
        <f>(AN163+AN164)/(12*(AJ163+AJ164))*1000</f>
        <v>#DIV/0!</v>
      </c>
      <c r="AP163" s="5" t="e">
        <f>AD163+AL163+AO163</f>
        <v>#DIV/0!</v>
      </c>
      <c r="AQ163" s="7" t="e">
        <f>(AL163+AO163)/AD163</f>
        <v>#DIV/0!</v>
      </c>
      <c r="AR163" s="235" t="e">
        <f>AP163/AD163</f>
        <v>#DIV/0!</v>
      </c>
      <c r="AS163" s="255">
        <f t="shared" si="33"/>
        <v>0</v>
      </c>
      <c r="AT163" s="55">
        <f t="shared" si="39"/>
        <v>0</v>
      </c>
      <c r="AU163" s="54"/>
      <c r="AV163" s="56" t="e">
        <f t="shared" si="40"/>
        <v>#DIV/0!</v>
      </c>
      <c r="AW163" s="57"/>
      <c r="AX163" s="118"/>
      <c r="AY163" s="14" t="e">
        <f>(AS163+AS164-AW163-AW164)/((AX163+AX164)*12)</f>
        <v>#DIV/0!</v>
      </c>
      <c r="AZ163" s="403" t="e">
        <f>IF(AY163&lt;0,"!!!","")</f>
        <v>#DIV/0!</v>
      </c>
    </row>
    <row r="164" spans="1:52" s="23" customFormat="1" ht="13.5" thickBot="1">
      <c r="A164" s="169">
        <v>5</v>
      </c>
      <c r="B164" s="511"/>
      <c r="C164" s="88" t="s">
        <v>34</v>
      </c>
      <c r="D164" s="419"/>
      <c r="E164" s="455"/>
      <c r="F164" s="420"/>
      <c r="G164" s="420"/>
      <c r="H164" s="420"/>
      <c r="I164" s="420"/>
      <c r="J164" s="420"/>
      <c r="K164" s="420"/>
      <c r="L164" s="420"/>
      <c r="M164" s="420"/>
      <c r="N164" s="420"/>
      <c r="O164" s="420"/>
      <c r="P164" s="421">
        <f t="shared" si="34"/>
        <v>0</v>
      </c>
      <c r="Q164" s="252" t="s">
        <v>71</v>
      </c>
      <c r="R164" s="196" t="s">
        <v>71</v>
      </c>
      <c r="S164" s="230" t="s">
        <v>71</v>
      </c>
      <c r="T164" s="197" t="s">
        <v>71</v>
      </c>
      <c r="U164" s="197" t="s">
        <v>71</v>
      </c>
      <c r="V164" s="111" t="e">
        <f t="shared" si="35"/>
        <v>#DIV/0!</v>
      </c>
      <c r="W164" s="183" t="e">
        <f t="shared" si="36"/>
        <v>#DIV/0!</v>
      </c>
      <c r="X164" s="183" t="e">
        <f t="shared" si="37"/>
        <v>#DIV/0!</v>
      </c>
      <c r="Y164" s="190" t="e">
        <f t="shared" si="32"/>
        <v>#DIV/0!</v>
      </c>
      <c r="Z164" s="476"/>
      <c r="AA164" s="138"/>
      <c r="AB164" s="226"/>
      <c r="AC164" s="201" t="s">
        <v>71</v>
      </c>
      <c r="AD164" s="197" t="s">
        <v>71</v>
      </c>
      <c r="AE164" s="228" t="s">
        <v>71</v>
      </c>
      <c r="AF164" s="281"/>
      <c r="AG164" s="229" t="s">
        <v>71</v>
      </c>
      <c r="AH164" s="230" t="s">
        <v>71</v>
      </c>
      <c r="AI164" s="231" t="s">
        <v>71</v>
      </c>
      <c r="AJ164" s="232">
        <f t="shared" si="38"/>
        <v>0</v>
      </c>
      <c r="AK164" s="229" t="s">
        <v>71</v>
      </c>
      <c r="AL164" s="230" t="s">
        <v>71</v>
      </c>
      <c r="AM164" s="240" t="s">
        <v>71</v>
      </c>
      <c r="AN164" s="284"/>
      <c r="AO164" s="229" t="s">
        <v>71</v>
      </c>
      <c r="AP164" s="229" t="s">
        <v>71</v>
      </c>
      <c r="AQ164" s="230" t="s">
        <v>71</v>
      </c>
      <c r="AR164" s="236" t="s">
        <v>71</v>
      </c>
      <c r="AS164" s="256">
        <f t="shared" si="33"/>
        <v>0</v>
      </c>
      <c r="AT164" s="76">
        <f t="shared" si="39"/>
        <v>0</v>
      </c>
      <c r="AU164" s="75"/>
      <c r="AV164" s="77" t="e">
        <f t="shared" si="40"/>
        <v>#DIV/0!</v>
      </c>
      <c r="AW164" s="59"/>
      <c r="AX164" s="119"/>
      <c r="AY164" s="87"/>
      <c r="AZ164" s="403" t="e">
        <f>AZ163</f>
        <v>#DIV/0!</v>
      </c>
    </row>
    <row r="165" spans="1:52" s="23" customFormat="1" ht="12.75">
      <c r="A165" s="168">
        <v>5</v>
      </c>
      <c r="B165" s="516"/>
      <c r="C165" s="98" t="s">
        <v>33</v>
      </c>
      <c r="D165" s="424"/>
      <c r="E165" s="457"/>
      <c r="F165" s="427"/>
      <c r="G165" s="427"/>
      <c r="H165" s="427"/>
      <c r="I165" s="427"/>
      <c r="J165" s="427"/>
      <c r="K165" s="427"/>
      <c r="L165" s="427"/>
      <c r="M165" s="427"/>
      <c r="N165" s="427"/>
      <c r="O165" s="427"/>
      <c r="P165" s="428">
        <f aca="true" t="shared" si="41" ref="P165:P176">SUM(F165:O165)</f>
        <v>0</v>
      </c>
      <c r="Q165" s="173">
        <f>P165+P166</f>
        <v>0</v>
      </c>
      <c r="R165" s="488"/>
      <c r="S165" s="491"/>
      <c r="T165" s="194"/>
      <c r="U165" s="175">
        <f>Q165-R165-S165-T165</f>
        <v>0</v>
      </c>
      <c r="V165" s="110" t="e">
        <f aca="true" t="shared" si="42" ref="V165:V176">P165/(12*D165)*1000</f>
        <v>#DIV/0!</v>
      </c>
      <c r="W165" s="182" t="e">
        <f aca="true" t="shared" si="43" ref="W165:W176">H165/(12*D165)*1000</f>
        <v>#DIV/0!</v>
      </c>
      <c r="X165" s="182" t="e">
        <f aca="true" t="shared" si="44" ref="X165:X176">I165/(12*D165)*1000</f>
        <v>#DIV/0!</v>
      </c>
      <c r="Y165" s="189" t="e">
        <f t="shared" si="32"/>
        <v>#DIV/0!</v>
      </c>
      <c r="Z165" s="475"/>
      <c r="AA165" s="137"/>
      <c r="AB165" s="224" t="e">
        <f>(R165+S165)/(12*(D165-E165+D166-E166))*1000+(Z165/1.0062)*(F165+0.85*(G165+L165+M165))/(12*D165)*1000+(Z166/1.0062)*(F166+0.85*(G166+L166+M166))/(12*D166)*1000</f>
        <v>#DIV/0!</v>
      </c>
      <c r="AC165" s="200" t="e">
        <f>AB165-AD165</f>
        <v>#DIV/0!</v>
      </c>
      <c r="AD165" s="225" t="e">
        <f>(H165+H166+I165+I166)/(12*(D165+D166))*1000</f>
        <v>#DIV/0!</v>
      </c>
      <c r="AE165" s="104" t="e">
        <f>(AA165+AA166)*AB165*0.012</f>
        <v>#DIV/0!</v>
      </c>
      <c r="AF165" s="443"/>
      <c r="AG165" s="451" t="e">
        <f>AF165+AF166-AE165</f>
        <v>#DIV/0!</v>
      </c>
      <c r="AH165" s="5" t="e">
        <f>AG165/(12*(AA165+AA166))*1000</f>
        <v>#DIV/0!</v>
      </c>
      <c r="AI165" s="6" t="e">
        <f>AH165/AD165</f>
        <v>#DIV/0!</v>
      </c>
      <c r="AJ165" s="3">
        <f aca="true" t="shared" si="45" ref="AJ165:AJ176">AA165</f>
        <v>0</v>
      </c>
      <c r="AK165" s="9" t="e">
        <f>AF165+AF166-(AJ165+AJ166)*AB165*0.012</f>
        <v>#DIV/0!</v>
      </c>
      <c r="AL165" s="5" t="e">
        <f>AK165/(12*(AJ165+AJ166))*1000</f>
        <v>#DIV/0!</v>
      </c>
      <c r="AM165" s="239" t="e">
        <f>AL165/AD165</f>
        <v>#DIV/0!</v>
      </c>
      <c r="AN165" s="243"/>
      <c r="AO165" s="242" t="e">
        <f>(AN165+AN166)/(12*(AJ165+AJ166))*1000</f>
        <v>#DIV/0!</v>
      </c>
      <c r="AP165" s="5" t="e">
        <f>AD165+AL165+AO165</f>
        <v>#DIV/0!</v>
      </c>
      <c r="AQ165" s="7" t="e">
        <f>(AL165+AO165)/AD165</f>
        <v>#DIV/0!</v>
      </c>
      <c r="AR165" s="235" t="e">
        <f>AP165/AD165</f>
        <v>#DIV/0!</v>
      </c>
      <c r="AS165" s="255">
        <f t="shared" si="33"/>
        <v>0</v>
      </c>
      <c r="AT165" s="55">
        <f aca="true" t="shared" si="46" ref="AT165:AT176">H165+I165</f>
        <v>0</v>
      </c>
      <c r="AU165" s="54"/>
      <c r="AV165" s="56" t="e">
        <f aca="true" t="shared" si="47" ref="AV165:AV176">Y165/AU165</f>
        <v>#DIV/0!</v>
      </c>
      <c r="AW165" s="57"/>
      <c r="AX165" s="118"/>
      <c r="AY165" s="14" t="e">
        <f>(AS165+AS166-AW165-AW166)/((AX165+AX166)*12)</f>
        <v>#DIV/0!</v>
      </c>
      <c r="AZ165" s="403" t="e">
        <f>IF(AY165&lt;0,"!!!","")</f>
        <v>#DIV/0!</v>
      </c>
    </row>
    <row r="166" spans="1:52" s="23" customFormat="1" ht="13.5" thickBot="1">
      <c r="A166" s="169">
        <v>5</v>
      </c>
      <c r="B166" s="511"/>
      <c r="C166" s="88" t="s">
        <v>34</v>
      </c>
      <c r="D166" s="419"/>
      <c r="E166" s="455"/>
      <c r="F166" s="420"/>
      <c r="G166" s="420"/>
      <c r="H166" s="420"/>
      <c r="I166" s="420"/>
      <c r="J166" s="420"/>
      <c r="K166" s="420"/>
      <c r="L166" s="420"/>
      <c r="M166" s="420"/>
      <c r="N166" s="420"/>
      <c r="O166" s="420"/>
      <c r="P166" s="421">
        <f t="shared" si="41"/>
        <v>0</v>
      </c>
      <c r="Q166" s="252" t="s">
        <v>71</v>
      </c>
      <c r="R166" s="196" t="s">
        <v>71</v>
      </c>
      <c r="S166" s="230" t="s">
        <v>71</v>
      </c>
      <c r="T166" s="197" t="s">
        <v>71</v>
      </c>
      <c r="U166" s="197" t="s">
        <v>71</v>
      </c>
      <c r="V166" s="111" t="e">
        <f t="shared" si="42"/>
        <v>#DIV/0!</v>
      </c>
      <c r="W166" s="183" t="e">
        <f t="shared" si="43"/>
        <v>#DIV/0!</v>
      </c>
      <c r="X166" s="183" t="e">
        <f t="shared" si="44"/>
        <v>#DIV/0!</v>
      </c>
      <c r="Y166" s="190" t="e">
        <f t="shared" si="32"/>
        <v>#DIV/0!</v>
      </c>
      <c r="Z166" s="476"/>
      <c r="AA166" s="138"/>
      <c r="AB166" s="226"/>
      <c r="AC166" s="201" t="s">
        <v>71</v>
      </c>
      <c r="AD166" s="197" t="s">
        <v>71</v>
      </c>
      <c r="AE166" s="228" t="s">
        <v>71</v>
      </c>
      <c r="AF166" s="281"/>
      <c r="AG166" s="229" t="s">
        <v>71</v>
      </c>
      <c r="AH166" s="230" t="s">
        <v>71</v>
      </c>
      <c r="AI166" s="231" t="s">
        <v>71</v>
      </c>
      <c r="AJ166" s="232">
        <f t="shared" si="45"/>
        <v>0</v>
      </c>
      <c r="AK166" s="229" t="s">
        <v>71</v>
      </c>
      <c r="AL166" s="230" t="s">
        <v>71</v>
      </c>
      <c r="AM166" s="240" t="s">
        <v>71</v>
      </c>
      <c r="AN166" s="284"/>
      <c r="AO166" s="229" t="s">
        <v>71</v>
      </c>
      <c r="AP166" s="229" t="s">
        <v>71</v>
      </c>
      <c r="AQ166" s="230" t="s">
        <v>71</v>
      </c>
      <c r="AR166" s="236" t="s">
        <v>71</v>
      </c>
      <c r="AS166" s="256">
        <f t="shared" si="33"/>
        <v>0</v>
      </c>
      <c r="AT166" s="76">
        <f t="shared" si="46"/>
        <v>0</v>
      </c>
      <c r="AU166" s="75"/>
      <c r="AV166" s="77" t="e">
        <f t="shared" si="47"/>
        <v>#DIV/0!</v>
      </c>
      <c r="AW166" s="59"/>
      <c r="AX166" s="119"/>
      <c r="AY166" s="87"/>
      <c r="AZ166" s="403" t="e">
        <f>AZ165</f>
        <v>#DIV/0!</v>
      </c>
    </row>
    <row r="167" spans="1:52" s="23" customFormat="1" ht="12.75">
      <c r="A167" s="168">
        <v>5</v>
      </c>
      <c r="B167" s="516"/>
      <c r="C167" s="98" t="s">
        <v>33</v>
      </c>
      <c r="D167" s="424"/>
      <c r="E167" s="457"/>
      <c r="F167" s="427"/>
      <c r="G167" s="427"/>
      <c r="H167" s="427"/>
      <c r="I167" s="427"/>
      <c r="J167" s="427"/>
      <c r="K167" s="427"/>
      <c r="L167" s="427"/>
      <c r="M167" s="427"/>
      <c r="N167" s="427"/>
      <c r="O167" s="427"/>
      <c r="P167" s="428">
        <f t="shared" si="41"/>
        <v>0</v>
      </c>
      <c r="Q167" s="173">
        <f>P167+P168</f>
        <v>0</v>
      </c>
      <c r="R167" s="488"/>
      <c r="S167" s="491"/>
      <c r="T167" s="194"/>
      <c r="U167" s="175">
        <f>Q167-R167-S167-T167</f>
        <v>0</v>
      </c>
      <c r="V167" s="110" t="e">
        <f t="shared" si="42"/>
        <v>#DIV/0!</v>
      </c>
      <c r="W167" s="182" t="e">
        <f t="shared" si="43"/>
        <v>#DIV/0!</v>
      </c>
      <c r="X167" s="182" t="e">
        <f t="shared" si="44"/>
        <v>#DIV/0!</v>
      </c>
      <c r="Y167" s="189" t="e">
        <f t="shared" si="32"/>
        <v>#DIV/0!</v>
      </c>
      <c r="Z167" s="475"/>
      <c r="AA167" s="137"/>
      <c r="AB167" s="224" t="e">
        <f>(R167+S167)/(12*(D167-E167+D168-E168))*1000+(Z167/1.0062)*(F167+0.85*(G167+L167+M167))/(12*D167)*1000+(Z168/1.0062)*(F168+0.85*(G168+L168+M168))/(12*D168)*1000</f>
        <v>#DIV/0!</v>
      </c>
      <c r="AC167" s="200" t="e">
        <f>AB167-AD167</f>
        <v>#DIV/0!</v>
      </c>
      <c r="AD167" s="225" t="e">
        <f>(H167+H168+I167+I168)/(12*(D167+D168))*1000</f>
        <v>#DIV/0!</v>
      </c>
      <c r="AE167" s="104" t="e">
        <f>(AA167+AA168)*AB167*0.012</f>
        <v>#DIV/0!</v>
      </c>
      <c r="AF167" s="443"/>
      <c r="AG167" s="451" t="e">
        <f>AF167+AF168-AE167</f>
        <v>#DIV/0!</v>
      </c>
      <c r="AH167" s="5" t="e">
        <f>AG167/(12*(AA167+AA168))*1000</f>
        <v>#DIV/0!</v>
      </c>
      <c r="AI167" s="6" t="e">
        <f>AH167/AD167</f>
        <v>#DIV/0!</v>
      </c>
      <c r="AJ167" s="3">
        <f t="shared" si="45"/>
        <v>0</v>
      </c>
      <c r="AK167" s="9" t="e">
        <f>AF167+AF168-(AJ167+AJ168)*AB167*0.012</f>
        <v>#DIV/0!</v>
      </c>
      <c r="AL167" s="5" t="e">
        <f>AK167/(12*(AJ167+AJ168))*1000</f>
        <v>#DIV/0!</v>
      </c>
      <c r="AM167" s="239" t="e">
        <f>AL167/AD167</f>
        <v>#DIV/0!</v>
      </c>
      <c r="AN167" s="243"/>
      <c r="AO167" s="242" t="e">
        <f>(AN167+AN168)/(12*(AJ167+AJ168))*1000</f>
        <v>#DIV/0!</v>
      </c>
      <c r="AP167" s="5" t="e">
        <f>AD167+AL167+AO167</f>
        <v>#DIV/0!</v>
      </c>
      <c r="AQ167" s="7" t="e">
        <f>(AL167+AO167)/AD167</f>
        <v>#DIV/0!</v>
      </c>
      <c r="AR167" s="235" t="e">
        <f>AP167/AD167</f>
        <v>#DIV/0!</v>
      </c>
      <c r="AS167" s="255">
        <f t="shared" si="33"/>
        <v>0</v>
      </c>
      <c r="AT167" s="50">
        <f t="shared" si="46"/>
        <v>0</v>
      </c>
      <c r="AU167" s="49"/>
      <c r="AV167" s="51" t="e">
        <f t="shared" si="47"/>
        <v>#DIV/0!</v>
      </c>
      <c r="AW167" s="52"/>
      <c r="AX167" s="116"/>
      <c r="AY167" s="14" t="e">
        <f>(AS167+AS168-AW167-AW168)/((AX167+AX168)*12)</f>
        <v>#DIV/0!</v>
      </c>
      <c r="AZ167" s="403" t="e">
        <f>IF(AY167&lt;0,"!!!","")</f>
        <v>#DIV/0!</v>
      </c>
    </row>
    <row r="168" spans="1:52" s="23" customFormat="1" ht="13.5" thickBot="1">
      <c r="A168" s="169">
        <v>5</v>
      </c>
      <c r="B168" s="511"/>
      <c r="C168" s="88" t="s">
        <v>34</v>
      </c>
      <c r="D168" s="419"/>
      <c r="E168" s="455"/>
      <c r="F168" s="420"/>
      <c r="G168" s="420"/>
      <c r="H168" s="420"/>
      <c r="I168" s="420"/>
      <c r="J168" s="420"/>
      <c r="K168" s="420"/>
      <c r="L168" s="420"/>
      <c r="M168" s="420"/>
      <c r="N168" s="420"/>
      <c r="O168" s="420"/>
      <c r="P168" s="421">
        <f t="shared" si="41"/>
        <v>0</v>
      </c>
      <c r="Q168" s="252" t="s">
        <v>71</v>
      </c>
      <c r="R168" s="196" t="s">
        <v>71</v>
      </c>
      <c r="S168" s="230" t="s">
        <v>71</v>
      </c>
      <c r="T168" s="197" t="s">
        <v>71</v>
      </c>
      <c r="U168" s="197" t="s">
        <v>71</v>
      </c>
      <c r="V168" s="111" t="e">
        <f t="shared" si="42"/>
        <v>#DIV/0!</v>
      </c>
      <c r="W168" s="183" t="e">
        <f t="shared" si="43"/>
        <v>#DIV/0!</v>
      </c>
      <c r="X168" s="183" t="e">
        <f t="shared" si="44"/>
        <v>#DIV/0!</v>
      </c>
      <c r="Y168" s="190" t="e">
        <f t="shared" si="32"/>
        <v>#DIV/0!</v>
      </c>
      <c r="Z168" s="476"/>
      <c r="AA168" s="138"/>
      <c r="AB168" s="226"/>
      <c r="AC168" s="201" t="s">
        <v>71</v>
      </c>
      <c r="AD168" s="197" t="s">
        <v>71</v>
      </c>
      <c r="AE168" s="228" t="s">
        <v>71</v>
      </c>
      <c r="AF168" s="281"/>
      <c r="AG168" s="229" t="s">
        <v>71</v>
      </c>
      <c r="AH168" s="230" t="s">
        <v>71</v>
      </c>
      <c r="AI168" s="231" t="s">
        <v>71</v>
      </c>
      <c r="AJ168" s="232">
        <f t="shared" si="45"/>
        <v>0</v>
      </c>
      <c r="AK168" s="229" t="s">
        <v>71</v>
      </c>
      <c r="AL168" s="230" t="s">
        <v>71</v>
      </c>
      <c r="AM168" s="240" t="s">
        <v>71</v>
      </c>
      <c r="AN168" s="284"/>
      <c r="AO168" s="229" t="s">
        <v>71</v>
      </c>
      <c r="AP168" s="229" t="s">
        <v>71</v>
      </c>
      <c r="AQ168" s="230" t="s">
        <v>71</v>
      </c>
      <c r="AR168" s="236" t="s">
        <v>71</v>
      </c>
      <c r="AS168" s="256">
        <f t="shared" si="33"/>
        <v>0</v>
      </c>
      <c r="AT168" s="72">
        <f t="shared" si="46"/>
        <v>0</v>
      </c>
      <c r="AU168" s="71"/>
      <c r="AV168" s="73" t="e">
        <f t="shared" si="47"/>
        <v>#DIV/0!</v>
      </c>
      <c r="AW168" s="58"/>
      <c r="AX168" s="117"/>
      <c r="AY168" s="87"/>
      <c r="AZ168" s="403" t="e">
        <f>AZ167</f>
        <v>#DIV/0!</v>
      </c>
    </row>
    <row r="169" spans="1:52" s="23" customFormat="1" ht="12.75">
      <c r="A169" s="400">
        <v>5</v>
      </c>
      <c r="B169" s="495"/>
      <c r="C169" s="63" t="s">
        <v>33</v>
      </c>
      <c r="D169" s="422"/>
      <c r="E169" s="456"/>
      <c r="F169" s="323"/>
      <c r="G169" s="323"/>
      <c r="H169" s="323"/>
      <c r="I169" s="323"/>
      <c r="J169" s="323"/>
      <c r="K169" s="323"/>
      <c r="L169" s="323"/>
      <c r="M169" s="323"/>
      <c r="N169" s="323"/>
      <c r="O169" s="323"/>
      <c r="P169" s="423">
        <f t="shared" si="41"/>
        <v>0</v>
      </c>
      <c r="Q169" s="254">
        <f>P169+P170</f>
        <v>0</v>
      </c>
      <c r="R169" s="487"/>
      <c r="S169" s="491"/>
      <c r="T169" s="194"/>
      <c r="U169" s="186">
        <f>Q169-R169-S169-T169</f>
        <v>0</v>
      </c>
      <c r="V169" s="112" t="e">
        <f t="shared" si="42"/>
        <v>#DIV/0!</v>
      </c>
      <c r="W169" s="180" t="e">
        <f t="shared" si="43"/>
        <v>#DIV/0!</v>
      </c>
      <c r="X169" s="180" t="e">
        <f t="shared" si="44"/>
        <v>#DIV/0!</v>
      </c>
      <c r="Y169" s="188" t="e">
        <f t="shared" si="32"/>
        <v>#DIV/0!</v>
      </c>
      <c r="Z169" s="472"/>
      <c r="AA169" s="135"/>
      <c r="AB169" s="224" t="e">
        <f>(R169+S169)/(12*(D169-E169+D170-E170))*1000+(Z169/1.0062)*(F169+0.85*(G169+L169+M169))/(12*D169)*1000+(Z170/1.0062)*(F170+0.85*(G170+L170+M170))/(12*D170)*1000</f>
        <v>#DIV/0!</v>
      </c>
      <c r="AC169" s="200" t="e">
        <f>AB169-AD169</f>
        <v>#DIV/0!</v>
      </c>
      <c r="AD169" s="225" t="e">
        <f>(H169+H170+I169+I170)/(12*(D169+D170))*1000</f>
        <v>#DIV/0!</v>
      </c>
      <c r="AE169" s="104" t="e">
        <f>(AA169+AA170)*AB169*0.012</f>
        <v>#DIV/0!</v>
      </c>
      <c r="AF169" s="443"/>
      <c r="AG169" s="451" t="e">
        <f>AF169+AF170-AE169</f>
        <v>#DIV/0!</v>
      </c>
      <c r="AH169" s="5" t="e">
        <f>AG169/(12*(AA169+AA170))*1000</f>
        <v>#DIV/0!</v>
      </c>
      <c r="AI169" s="6" t="e">
        <f>AH169/AD169</f>
        <v>#DIV/0!</v>
      </c>
      <c r="AJ169" s="3">
        <f t="shared" si="45"/>
        <v>0</v>
      </c>
      <c r="AK169" s="9" t="e">
        <f>AF169+AF170-(AJ169+AJ170)*AB169*0.012</f>
        <v>#DIV/0!</v>
      </c>
      <c r="AL169" s="5" t="e">
        <f>AK169/(12*(AJ169+AJ170))*1000</f>
        <v>#DIV/0!</v>
      </c>
      <c r="AM169" s="239" t="e">
        <f>AL169/AD169</f>
        <v>#DIV/0!</v>
      </c>
      <c r="AN169" s="243"/>
      <c r="AO169" s="242" t="e">
        <f>(AN169+AN170)/(12*(AJ169+AJ170))*1000</f>
        <v>#DIV/0!</v>
      </c>
      <c r="AP169" s="5" t="e">
        <f>AD169+AL169+AO169</f>
        <v>#DIV/0!</v>
      </c>
      <c r="AQ169" s="7" t="e">
        <f>(AL169+AO169)/AD169</f>
        <v>#DIV/0!</v>
      </c>
      <c r="AR169" s="235" t="e">
        <f>AP169/AD169</f>
        <v>#DIV/0!</v>
      </c>
      <c r="AS169" s="255">
        <f t="shared" si="33"/>
        <v>0</v>
      </c>
      <c r="AT169" s="55">
        <f t="shared" si="46"/>
        <v>0</v>
      </c>
      <c r="AU169" s="54"/>
      <c r="AV169" s="56" t="e">
        <f t="shared" si="47"/>
        <v>#DIV/0!</v>
      </c>
      <c r="AW169" s="57"/>
      <c r="AX169" s="118"/>
      <c r="AY169" s="14" t="e">
        <f>(AS169+AS170-AW169-AW170)/((AX169+AX170)*12)</f>
        <v>#DIV/0!</v>
      </c>
      <c r="AZ169" s="403" t="e">
        <f>IF(AY169&lt;0,"!!!","")</f>
        <v>#DIV/0!</v>
      </c>
    </row>
    <row r="170" spans="1:52" s="23" customFormat="1" ht="13.5" thickBot="1">
      <c r="A170" s="401">
        <v>5</v>
      </c>
      <c r="B170" s="495"/>
      <c r="C170" s="70" t="s">
        <v>34</v>
      </c>
      <c r="D170" s="434"/>
      <c r="E170" s="461"/>
      <c r="F170" s="435"/>
      <c r="G170" s="435"/>
      <c r="H170" s="435"/>
      <c r="I170" s="435"/>
      <c r="J170" s="435"/>
      <c r="K170" s="435"/>
      <c r="L170" s="435"/>
      <c r="M170" s="435"/>
      <c r="N170" s="435"/>
      <c r="O170" s="435"/>
      <c r="P170" s="436">
        <f t="shared" si="41"/>
        <v>0</v>
      </c>
      <c r="Q170" s="252" t="s">
        <v>71</v>
      </c>
      <c r="R170" s="196" t="s">
        <v>71</v>
      </c>
      <c r="S170" s="230" t="s">
        <v>71</v>
      </c>
      <c r="T170" s="197" t="s">
        <v>71</v>
      </c>
      <c r="U170" s="197" t="s">
        <v>71</v>
      </c>
      <c r="V170" s="109" t="e">
        <f t="shared" si="42"/>
        <v>#DIV/0!</v>
      </c>
      <c r="W170" s="181" t="e">
        <f t="shared" si="43"/>
        <v>#DIV/0!</v>
      </c>
      <c r="X170" s="181" t="e">
        <f t="shared" si="44"/>
        <v>#DIV/0!</v>
      </c>
      <c r="Y170" s="187" t="e">
        <f t="shared" si="32"/>
        <v>#DIV/0!</v>
      </c>
      <c r="Z170" s="474"/>
      <c r="AA170" s="136"/>
      <c r="AB170" s="226"/>
      <c r="AC170" s="201" t="s">
        <v>71</v>
      </c>
      <c r="AD170" s="197" t="s">
        <v>71</v>
      </c>
      <c r="AE170" s="228" t="s">
        <v>71</v>
      </c>
      <c r="AF170" s="281"/>
      <c r="AG170" s="229" t="s">
        <v>71</v>
      </c>
      <c r="AH170" s="230" t="s">
        <v>71</v>
      </c>
      <c r="AI170" s="231" t="s">
        <v>71</v>
      </c>
      <c r="AJ170" s="232">
        <f t="shared" si="45"/>
        <v>0</v>
      </c>
      <c r="AK170" s="229" t="s">
        <v>71</v>
      </c>
      <c r="AL170" s="230" t="s">
        <v>71</v>
      </c>
      <c r="AM170" s="240" t="s">
        <v>71</v>
      </c>
      <c r="AN170" s="284"/>
      <c r="AO170" s="229" t="s">
        <v>71</v>
      </c>
      <c r="AP170" s="229" t="s">
        <v>71</v>
      </c>
      <c r="AQ170" s="230" t="s">
        <v>71</v>
      </c>
      <c r="AR170" s="236" t="s">
        <v>71</v>
      </c>
      <c r="AS170" s="256">
        <f t="shared" si="33"/>
        <v>0</v>
      </c>
      <c r="AT170" s="72">
        <f t="shared" si="46"/>
        <v>0</v>
      </c>
      <c r="AU170" s="71"/>
      <c r="AV170" s="73" t="e">
        <f t="shared" si="47"/>
        <v>#DIV/0!</v>
      </c>
      <c r="AW170" s="58"/>
      <c r="AX170" s="117"/>
      <c r="AY170" s="87"/>
      <c r="AZ170" s="403" t="e">
        <f>AZ169</f>
        <v>#DIV/0!</v>
      </c>
    </row>
    <row r="171" spans="1:52" s="23" customFormat="1" ht="12.75">
      <c r="A171" s="168">
        <v>5</v>
      </c>
      <c r="B171" s="516"/>
      <c r="C171" s="98" t="s">
        <v>33</v>
      </c>
      <c r="D171" s="424"/>
      <c r="E171" s="457"/>
      <c r="F171" s="427"/>
      <c r="G171" s="427"/>
      <c r="H171" s="427"/>
      <c r="I171" s="427"/>
      <c r="J171" s="427"/>
      <c r="K171" s="427"/>
      <c r="L171" s="427"/>
      <c r="M171" s="427"/>
      <c r="N171" s="427"/>
      <c r="O171" s="427"/>
      <c r="P171" s="428">
        <f t="shared" si="41"/>
        <v>0</v>
      </c>
      <c r="Q171" s="173">
        <f>P171+P172</f>
        <v>0</v>
      </c>
      <c r="R171" s="488"/>
      <c r="S171" s="491"/>
      <c r="T171" s="194"/>
      <c r="U171" s="175">
        <f>Q171-R171-S171-T171</f>
        <v>0</v>
      </c>
      <c r="V171" s="110" t="e">
        <f t="shared" si="42"/>
        <v>#DIV/0!</v>
      </c>
      <c r="W171" s="182" t="e">
        <f t="shared" si="43"/>
        <v>#DIV/0!</v>
      </c>
      <c r="X171" s="182" t="e">
        <f t="shared" si="44"/>
        <v>#DIV/0!</v>
      </c>
      <c r="Y171" s="189" t="e">
        <f t="shared" si="32"/>
        <v>#DIV/0!</v>
      </c>
      <c r="Z171" s="475"/>
      <c r="AA171" s="137"/>
      <c r="AB171" s="224" t="e">
        <f>(R171+S171)/(12*(D171-E171+D172-E172))*1000+(Z171/1.0062)*(F171+0.85*(G171+L171+M171))/(12*D171)*1000+(Z172/1.0062)*(F172+0.85*(G172+L172+M172))/(12*D172)*1000</f>
        <v>#DIV/0!</v>
      </c>
      <c r="AC171" s="200" t="e">
        <f>AB171-AD171</f>
        <v>#DIV/0!</v>
      </c>
      <c r="AD171" s="225" t="e">
        <f>(H171+H172+I171+I172)/(12*(D171+D172))*1000</f>
        <v>#DIV/0!</v>
      </c>
      <c r="AE171" s="104" t="e">
        <f>(AA171+AA172)*AB171*0.012</f>
        <v>#DIV/0!</v>
      </c>
      <c r="AF171" s="443"/>
      <c r="AG171" s="451" t="e">
        <f>AF171+AF172-AE171</f>
        <v>#DIV/0!</v>
      </c>
      <c r="AH171" s="5" t="e">
        <f>AG171/(12*(AA171+AA172))*1000</f>
        <v>#DIV/0!</v>
      </c>
      <c r="AI171" s="6" t="e">
        <f>AH171/AD171</f>
        <v>#DIV/0!</v>
      </c>
      <c r="AJ171" s="3">
        <f t="shared" si="45"/>
        <v>0</v>
      </c>
      <c r="AK171" s="9" t="e">
        <f>AF171+AF172-(AJ171+AJ172)*AB171*0.012</f>
        <v>#DIV/0!</v>
      </c>
      <c r="AL171" s="5" t="e">
        <f>AK171/(12*(AJ171+AJ172))*1000</f>
        <v>#DIV/0!</v>
      </c>
      <c r="AM171" s="239" t="e">
        <f>AL171/AD171</f>
        <v>#DIV/0!</v>
      </c>
      <c r="AN171" s="243"/>
      <c r="AO171" s="242" t="e">
        <f>(AN171+AN172)/(12*(AJ171+AJ172))*1000</f>
        <v>#DIV/0!</v>
      </c>
      <c r="AP171" s="5" t="e">
        <f>AD171+AL171+AO171</f>
        <v>#DIV/0!</v>
      </c>
      <c r="AQ171" s="7" t="e">
        <f>(AL171+AO171)/AD171</f>
        <v>#DIV/0!</v>
      </c>
      <c r="AR171" s="235" t="e">
        <f>AP171/AD171</f>
        <v>#DIV/0!</v>
      </c>
      <c r="AS171" s="255">
        <f t="shared" si="33"/>
        <v>0</v>
      </c>
      <c r="AT171" s="55">
        <f t="shared" si="46"/>
        <v>0</v>
      </c>
      <c r="AU171" s="54"/>
      <c r="AV171" s="56" t="e">
        <f t="shared" si="47"/>
        <v>#DIV/0!</v>
      </c>
      <c r="AW171" s="57"/>
      <c r="AX171" s="118"/>
      <c r="AY171" s="14" t="e">
        <f>(AS171+AS172-AW171-AW172)/((AX171+AX172)*12)</f>
        <v>#DIV/0!</v>
      </c>
      <c r="AZ171" s="403" t="e">
        <f>IF(AY171&lt;0,"!!!","")</f>
        <v>#DIV/0!</v>
      </c>
    </row>
    <row r="172" spans="1:52" s="23" customFormat="1" ht="13.5" thickBot="1">
      <c r="A172" s="169">
        <v>5</v>
      </c>
      <c r="B172" s="511"/>
      <c r="C172" s="88" t="s">
        <v>34</v>
      </c>
      <c r="D172" s="419"/>
      <c r="E172" s="455"/>
      <c r="F172" s="420"/>
      <c r="G172" s="420"/>
      <c r="H172" s="420"/>
      <c r="I172" s="420"/>
      <c r="J172" s="420"/>
      <c r="K172" s="420"/>
      <c r="L172" s="420"/>
      <c r="M172" s="420"/>
      <c r="N172" s="420"/>
      <c r="O172" s="420"/>
      <c r="P172" s="421">
        <f t="shared" si="41"/>
        <v>0</v>
      </c>
      <c r="Q172" s="252" t="s">
        <v>71</v>
      </c>
      <c r="R172" s="196" t="s">
        <v>71</v>
      </c>
      <c r="S172" s="230" t="s">
        <v>71</v>
      </c>
      <c r="T172" s="197" t="s">
        <v>71</v>
      </c>
      <c r="U172" s="197" t="s">
        <v>71</v>
      </c>
      <c r="V172" s="111" t="e">
        <f t="shared" si="42"/>
        <v>#DIV/0!</v>
      </c>
      <c r="W172" s="183" t="e">
        <f t="shared" si="43"/>
        <v>#DIV/0!</v>
      </c>
      <c r="X172" s="183" t="e">
        <f t="shared" si="44"/>
        <v>#DIV/0!</v>
      </c>
      <c r="Y172" s="190" t="e">
        <f t="shared" si="32"/>
        <v>#DIV/0!</v>
      </c>
      <c r="Z172" s="476"/>
      <c r="AA172" s="138"/>
      <c r="AB172" s="226"/>
      <c r="AC172" s="201" t="s">
        <v>71</v>
      </c>
      <c r="AD172" s="197" t="s">
        <v>71</v>
      </c>
      <c r="AE172" s="228" t="s">
        <v>71</v>
      </c>
      <c r="AF172" s="281"/>
      <c r="AG172" s="229" t="s">
        <v>71</v>
      </c>
      <c r="AH172" s="230" t="s">
        <v>71</v>
      </c>
      <c r="AI172" s="231" t="s">
        <v>71</v>
      </c>
      <c r="AJ172" s="232">
        <f t="shared" si="45"/>
        <v>0</v>
      </c>
      <c r="AK172" s="229" t="s">
        <v>71</v>
      </c>
      <c r="AL172" s="230" t="s">
        <v>71</v>
      </c>
      <c r="AM172" s="240" t="s">
        <v>71</v>
      </c>
      <c r="AN172" s="284"/>
      <c r="AO172" s="229" t="s">
        <v>71</v>
      </c>
      <c r="AP172" s="229" t="s">
        <v>71</v>
      </c>
      <c r="AQ172" s="230" t="s">
        <v>71</v>
      </c>
      <c r="AR172" s="236" t="s">
        <v>71</v>
      </c>
      <c r="AS172" s="256">
        <f t="shared" si="33"/>
        <v>0</v>
      </c>
      <c r="AT172" s="76">
        <f t="shared" si="46"/>
        <v>0</v>
      </c>
      <c r="AU172" s="75"/>
      <c r="AV172" s="77" t="e">
        <f t="shared" si="47"/>
        <v>#DIV/0!</v>
      </c>
      <c r="AW172" s="59"/>
      <c r="AX172" s="119"/>
      <c r="AY172" s="87"/>
      <c r="AZ172" s="403" t="e">
        <f>AZ171</f>
        <v>#DIV/0!</v>
      </c>
    </row>
    <row r="173" spans="1:52" s="23" customFormat="1" ht="12.75">
      <c r="A173" s="168">
        <v>5</v>
      </c>
      <c r="B173" s="516"/>
      <c r="C173" s="98" t="s">
        <v>33</v>
      </c>
      <c r="D173" s="424"/>
      <c r="E173" s="457"/>
      <c r="F173" s="427"/>
      <c r="G173" s="427"/>
      <c r="H173" s="427"/>
      <c r="I173" s="427"/>
      <c r="J173" s="427"/>
      <c r="K173" s="427"/>
      <c r="L173" s="427"/>
      <c r="M173" s="427"/>
      <c r="N173" s="427"/>
      <c r="O173" s="427"/>
      <c r="P173" s="428">
        <f t="shared" si="41"/>
        <v>0</v>
      </c>
      <c r="Q173" s="173">
        <f>P173+P174</f>
        <v>0</v>
      </c>
      <c r="R173" s="488"/>
      <c r="S173" s="491"/>
      <c r="T173" s="194"/>
      <c r="U173" s="175">
        <f>Q173-R173-S173-T173</f>
        <v>0</v>
      </c>
      <c r="V173" s="110" t="e">
        <f t="shared" si="42"/>
        <v>#DIV/0!</v>
      </c>
      <c r="W173" s="182" t="e">
        <f t="shared" si="43"/>
        <v>#DIV/0!</v>
      </c>
      <c r="X173" s="182" t="e">
        <f t="shared" si="44"/>
        <v>#DIV/0!</v>
      </c>
      <c r="Y173" s="189" t="e">
        <f t="shared" si="32"/>
        <v>#DIV/0!</v>
      </c>
      <c r="Z173" s="475"/>
      <c r="AA173" s="137"/>
      <c r="AB173" s="224" t="e">
        <f>(R173+S173)/(12*(D173-E173+D174-E174))*1000+(Z173/1.0062)*(F173+0.85*(G173+L173+M173))/(12*D173)*1000+(Z174/1.0062)*(F174+0.85*(G174+L174+M174))/(12*D174)*1000</f>
        <v>#DIV/0!</v>
      </c>
      <c r="AC173" s="200" t="e">
        <f>AB173-AD173</f>
        <v>#DIV/0!</v>
      </c>
      <c r="AD173" s="225" t="e">
        <f>(H173+H174+I173+I174)/(12*(D173+D174))*1000</f>
        <v>#DIV/0!</v>
      </c>
      <c r="AE173" s="104" t="e">
        <f>(AA173+AA174)*AB173*0.012</f>
        <v>#DIV/0!</v>
      </c>
      <c r="AF173" s="443"/>
      <c r="AG173" s="451" t="e">
        <f>AF173+AF174-AE173</f>
        <v>#DIV/0!</v>
      </c>
      <c r="AH173" s="5" t="e">
        <f>AG173/(12*(AA173+AA174))*1000</f>
        <v>#DIV/0!</v>
      </c>
      <c r="AI173" s="6" t="e">
        <f>AH173/AD173</f>
        <v>#DIV/0!</v>
      </c>
      <c r="AJ173" s="3">
        <f t="shared" si="45"/>
        <v>0</v>
      </c>
      <c r="AK173" s="9" t="e">
        <f>AF173+AF174-(AJ173+AJ174)*AB173*0.012</f>
        <v>#DIV/0!</v>
      </c>
      <c r="AL173" s="5" t="e">
        <f>AK173/(12*(AJ173+AJ174))*1000</f>
        <v>#DIV/0!</v>
      </c>
      <c r="AM173" s="239" t="e">
        <f>AL173/AD173</f>
        <v>#DIV/0!</v>
      </c>
      <c r="AN173" s="243"/>
      <c r="AO173" s="242" t="e">
        <f>(AN173+AN174)/(12*(AJ173+AJ174))*1000</f>
        <v>#DIV/0!</v>
      </c>
      <c r="AP173" s="5" t="e">
        <f>AD173+AL173+AO173</f>
        <v>#DIV/0!</v>
      </c>
      <c r="AQ173" s="7" t="e">
        <f>(AL173+AO173)/AD173</f>
        <v>#DIV/0!</v>
      </c>
      <c r="AR173" s="235" t="e">
        <f>AP173/AD173</f>
        <v>#DIV/0!</v>
      </c>
      <c r="AS173" s="255">
        <f t="shared" si="33"/>
        <v>0</v>
      </c>
      <c r="AT173" s="55">
        <f t="shared" si="46"/>
        <v>0</v>
      </c>
      <c r="AU173" s="54"/>
      <c r="AV173" s="56" t="e">
        <f t="shared" si="47"/>
        <v>#DIV/0!</v>
      </c>
      <c r="AW173" s="57"/>
      <c r="AX173" s="118"/>
      <c r="AY173" s="14" t="e">
        <f>(AS173+AS174-AW173-AW174)/((AX173+AX174)*12)</f>
        <v>#DIV/0!</v>
      </c>
      <c r="AZ173" s="403" t="e">
        <f>IF(AY173&lt;0,"!!!","")</f>
        <v>#DIV/0!</v>
      </c>
    </row>
    <row r="174" spans="1:52" s="23" customFormat="1" ht="13.5" thickBot="1">
      <c r="A174" s="169">
        <v>5</v>
      </c>
      <c r="B174" s="511"/>
      <c r="C174" s="88" t="s">
        <v>34</v>
      </c>
      <c r="D174" s="419"/>
      <c r="E174" s="455"/>
      <c r="F174" s="420"/>
      <c r="G174" s="420"/>
      <c r="H174" s="420"/>
      <c r="I174" s="420"/>
      <c r="J174" s="420"/>
      <c r="K174" s="420"/>
      <c r="L174" s="420"/>
      <c r="M174" s="420"/>
      <c r="N174" s="420"/>
      <c r="O174" s="420"/>
      <c r="P174" s="421">
        <f t="shared" si="41"/>
        <v>0</v>
      </c>
      <c r="Q174" s="252" t="s">
        <v>71</v>
      </c>
      <c r="R174" s="196" t="s">
        <v>71</v>
      </c>
      <c r="S174" s="230" t="s">
        <v>71</v>
      </c>
      <c r="T174" s="197" t="s">
        <v>71</v>
      </c>
      <c r="U174" s="197" t="s">
        <v>71</v>
      </c>
      <c r="V174" s="111" t="e">
        <f t="shared" si="42"/>
        <v>#DIV/0!</v>
      </c>
      <c r="W174" s="183" t="e">
        <f t="shared" si="43"/>
        <v>#DIV/0!</v>
      </c>
      <c r="X174" s="183" t="e">
        <f t="shared" si="44"/>
        <v>#DIV/0!</v>
      </c>
      <c r="Y174" s="190" t="e">
        <f t="shared" si="32"/>
        <v>#DIV/0!</v>
      </c>
      <c r="Z174" s="476"/>
      <c r="AA174" s="138"/>
      <c r="AB174" s="226"/>
      <c r="AC174" s="201" t="s">
        <v>71</v>
      </c>
      <c r="AD174" s="197" t="s">
        <v>71</v>
      </c>
      <c r="AE174" s="228" t="s">
        <v>71</v>
      </c>
      <c r="AF174" s="281"/>
      <c r="AG174" s="229" t="s">
        <v>71</v>
      </c>
      <c r="AH174" s="230" t="s">
        <v>71</v>
      </c>
      <c r="AI174" s="231" t="s">
        <v>71</v>
      </c>
      <c r="AJ174" s="232">
        <f t="shared" si="45"/>
        <v>0</v>
      </c>
      <c r="AK174" s="229" t="s">
        <v>71</v>
      </c>
      <c r="AL174" s="230" t="s">
        <v>71</v>
      </c>
      <c r="AM174" s="240" t="s">
        <v>71</v>
      </c>
      <c r="AN174" s="284"/>
      <c r="AO174" s="229" t="s">
        <v>71</v>
      </c>
      <c r="AP174" s="229" t="s">
        <v>71</v>
      </c>
      <c r="AQ174" s="230" t="s">
        <v>71</v>
      </c>
      <c r="AR174" s="236" t="s">
        <v>71</v>
      </c>
      <c r="AS174" s="256">
        <f t="shared" si="33"/>
        <v>0</v>
      </c>
      <c r="AT174" s="76">
        <f t="shared" si="46"/>
        <v>0</v>
      </c>
      <c r="AU174" s="75"/>
      <c r="AV174" s="77" t="e">
        <f t="shared" si="47"/>
        <v>#DIV/0!</v>
      </c>
      <c r="AW174" s="59"/>
      <c r="AX174" s="119"/>
      <c r="AY174" s="87"/>
      <c r="AZ174" s="403" t="e">
        <f>AZ173</f>
        <v>#DIV/0!</v>
      </c>
    </row>
    <row r="175" spans="1:52" s="23" customFormat="1" ht="12.75">
      <c r="A175" s="168">
        <v>5</v>
      </c>
      <c r="B175" s="517"/>
      <c r="C175" s="98" t="s">
        <v>33</v>
      </c>
      <c r="D175" s="441"/>
      <c r="E175" s="463"/>
      <c r="F175" s="442"/>
      <c r="G175" s="442"/>
      <c r="H175" s="442"/>
      <c r="I175" s="442"/>
      <c r="J175" s="442"/>
      <c r="K175" s="442"/>
      <c r="L175" s="442"/>
      <c r="M175" s="442"/>
      <c r="N175" s="442"/>
      <c r="O175" s="442"/>
      <c r="P175" s="428">
        <f t="shared" si="41"/>
        <v>0</v>
      </c>
      <c r="Q175" s="173">
        <f>P175+P176</f>
        <v>0</v>
      </c>
      <c r="R175" s="489"/>
      <c r="S175" s="491"/>
      <c r="T175" s="194"/>
      <c r="U175" s="175">
        <f>Q175-R175-S175-T175</f>
        <v>0</v>
      </c>
      <c r="V175" s="110" t="e">
        <f t="shared" si="42"/>
        <v>#DIV/0!</v>
      </c>
      <c r="W175" s="182" t="e">
        <f t="shared" si="43"/>
        <v>#DIV/0!</v>
      </c>
      <c r="X175" s="182" t="e">
        <f t="shared" si="44"/>
        <v>#DIV/0!</v>
      </c>
      <c r="Y175" s="189" t="e">
        <f t="shared" si="32"/>
        <v>#DIV/0!</v>
      </c>
      <c r="Z175" s="475"/>
      <c r="AA175" s="137"/>
      <c r="AB175" s="224" t="e">
        <f>(R175+S175)/(12*(D175-E175+D176-E176))*1000+(Z175/1.0062)*(F175+0.85*(G175+L175+M175))/(12*D175)*1000+(Z176/1.0062)*(F176+0.85*(G176+L176+M176))/(12*D176)*1000</f>
        <v>#DIV/0!</v>
      </c>
      <c r="AC175" s="200" t="e">
        <f>AB175-AD175</f>
        <v>#DIV/0!</v>
      </c>
      <c r="AD175" s="225" t="e">
        <f>(H175+H176+I175+I176)/(12*(D175+D176))*1000</f>
        <v>#DIV/0!</v>
      </c>
      <c r="AE175" s="104" t="e">
        <f>(AA175+AA176)*AB175*0.012</f>
        <v>#DIV/0!</v>
      </c>
      <c r="AF175" s="443"/>
      <c r="AG175" s="451" t="e">
        <f>AF175+AF176-AE175</f>
        <v>#DIV/0!</v>
      </c>
      <c r="AH175" s="5" t="e">
        <f>AG175/(12*(AA175+AA176))*1000</f>
        <v>#DIV/0!</v>
      </c>
      <c r="AI175" s="6" t="e">
        <f>AH175/AD175</f>
        <v>#DIV/0!</v>
      </c>
      <c r="AJ175" s="3">
        <f t="shared" si="45"/>
        <v>0</v>
      </c>
      <c r="AK175" s="9" t="e">
        <f>AF175+AF176-(AJ175+AJ176)*AB175*0.012</f>
        <v>#DIV/0!</v>
      </c>
      <c r="AL175" s="5" t="e">
        <f>AK175/(12*(AJ175+AJ176))*1000</f>
        <v>#DIV/0!</v>
      </c>
      <c r="AM175" s="239" t="e">
        <f>AL175/AD175</f>
        <v>#DIV/0!</v>
      </c>
      <c r="AN175" s="243"/>
      <c r="AO175" s="242" t="e">
        <f>(AN175+AN176)/(12*(AJ175+AJ176))*1000</f>
        <v>#DIV/0!</v>
      </c>
      <c r="AP175" s="5" t="e">
        <f>AD175+AL175+AO175</f>
        <v>#DIV/0!</v>
      </c>
      <c r="AQ175" s="7" t="e">
        <f>(AL175+AO175)/AD175</f>
        <v>#DIV/0!</v>
      </c>
      <c r="AR175" s="235" t="e">
        <f>AP175/AD175</f>
        <v>#DIV/0!</v>
      </c>
      <c r="AS175" s="255">
        <f t="shared" si="33"/>
        <v>0</v>
      </c>
      <c r="AT175" s="55">
        <f t="shared" si="46"/>
        <v>0</v>
      </c>
      <c r="AU175" s="54"/>
      <c r="AV175" s="56" t="e">
        <f t="shared" si="47"/>
        <v>#DIV/0!</v>
      </c>
      <c r="AW175" s="82"/>
      <c r="AX175" s="121"/>
      <c r="AY175" s="14" t="e">
        <f>(AS175+AS176-AW175-AW176)/((AX175+AX176)*12)</f>
        <v>#DIV/0!</v>
      </c>
      <c r="AZ175" s="403" t="e">
        <f>IF(AY175&lt;0,"!!!","")</f>
        <v>#DIV/0!</v>
      </c>
    </row>
    <row r="176" spans="1:52" s="23" customFormat="1" ht="13.5" thickBot="1">
      <c r="A176" s="169">
        <v>5</v>
      </c>
      <c r="B176" s="518"/>
      <c r="C176" s="88" t="s">
        <v>34</v>
      </c>
      <c r="D176" s="419"/>
      <c r="E176" s="455"/>
      <c r="F176" s="420"/>
      <c r="G176" s="420"/>
      <c r="H176" s="420"/>
      <c r="I176" s="420"/>
      <c r="J176" s="420"/>
      <c r="K176" s="420"/>
      <c r="L176" s="420"/>
      <c r="M176" s="420"/>
      <c r="N176" s="420"/>
      <c r="O176" s="420"/>
      <c r="P176" s="421">
        <f t="shared" si="41"/>
        <v>0</v>
      </c>
      <c r="Q176" s="252" t="s">
        <v>71</v>
      </c>
      <c r="R176" s="196" t="s">
        <v>71</v>
      </c>
      <c r="S176" s="230" t="s">
        <v>71</v>
      </c>
      <c r="T176" s="197" t="s">
        <v>71</v>
      </c>
      <c r="U176" s="197" t="s">
        <v>71</v>
      </c>
      <c r="V176" s="111" t="e">
        <f t="shared" si="42"/>
        <v>#DIV/0!</v>
      </c>
      <c r="W176" s="183" t="e">
        <f t="shared" si="43"/>
        <v>#DIV/0!</v>
      </c>
      <c r="X176" s="183" t="e">
        <f t="shared" si="44"/>
        <v>#DIV/0!</v>
      </c>
      <c r="Y176" s="190" t="e">
        <f t="shared" si="32"/>
        <v>#DIV/0!</v>
      </c>
      <c r="Z176" s="476"/>
      <c r="AA176" s="138"/>
      <c r="AB176" s="226" t="s">
        <v>71</v>
      </c>
      <c r="AC176" s="201" t="s">
        <v>71</v>
      </c>
      <c r="AD176" s="197" t="s">
        <v>71</v>
      </c>
      <c r="AE176" s="228" t="s">
        <v>71</v>
      </c>
      <c r="AF176" s="281"/>
      <c r="AG176" s="229" t="s">
        <v>71</v>
      </c>
      <c r="AH176" s="230" t="s">
        <v>71</v>
      </c>
      <c r="AI176" s="231" t="s">
        <v>71</v>
      </c>
      <c r="AJ176" s="232">
        <f t="shared" si="45"/>
        <v>0</v>
      </c>
      <c r="AK176" s="229" t="s">
        <v>71</v>
      </c>
      <c r="AL176" s="230" t="s">
        <v>71</v>
      </c>
      <c r="AM176" s="240" t="s">
        <v>71</v>
      </c>
      <c r="AN176" s="284"/>
      <c r="AO176" s="229" t="s">
        <v>71</v>
      </c>
      <c r="AP176" s="229" t="s">
        <v>71</v>
      </c>
      <c r="AQ176" s="230" t="s">
        <v>71</v>
      </c>
      <c r="AR176" s="236" t="s">
        <v>71</v>
      </c>
      <c r="AS176" s="256">
        <f>AF176+AN176</f>
        <v>0</v>
      </c>
      <c r="AT176" s="76">
        <f t="shared" si="46"/>
        <v>0</v>
      </c>
      <c r="AU176" s="75"/>
      <c r="AV176" s="77" t="e">
        <f t="shared" si="47"/>
        <v>#DIV/0!</v>
      </c>
      <c r="AW176" s="59"/>
      <c r="AX176" s="119"/>
      <c r="AY176" s="87"/>
      <c r="AZ176" s="403" t="e">
        <f>AZ175</f>
        <v>#DIV/0!</v>
      </c>
    </row>
    <row r="177" spans="1:52" s="23" customFormat="1" ht="18" customHeight="1">
      <c r="A177" s="42"/>
      <c r="B177" s="291" t="s">
        <v>90</v>
      </c>
      <c r="C177" s="290"/>
      <c r="D177" s="147">
        <f aca="true" t="shared" si="48" ref="D177:O177">SUM(D5:D176)</f>
        <v>0</v>
      </c>
      <c r="E177" s="147">
        <f>SUM(E5:E176)</f>
        <v>0</v>
      </c>
      <c r="F177" s="147">
        <f t="shared" si="48"/>
        <v>0</v>
      </c>
      <c r="G177" s="147">
        <f t="shared" si="48"/>
        <v>0</v>
      </c>
      <c r="H177" s="147">
        <f>SUM(H5:H176)</f>
        <v>0</v>
      </c>
      <c r="I177" s="147">
        <f>SUM(I5:I176)</f>
        <v>0</v>
      </c>
      <c r="J177" s="147">
        <f t="shared" si="48"/>
        <v>0</v>
      </c>
      <c r="K177" s="147">
        <f t="shared" si="48"/>
        <v>0</v>
      </c>
      <c r="L177" s="159">
        <f t="shared" si="48"/>
        <v>0</v>
      </c>
      <c r="M177" s="147">
        <f t="shared" si="48"/>
        <v>0</v>
      </c>
      <c r="N177" s="147">
        <f>SUM(N5:N176)</f>
        <v>0</v>
      </c>
      <c r="O177" s="147">
        <f t="shared" si="48"/>
        <v>0</v>
      </c>
      <c r="P177" s="321">
        <f aca="true" t="shared" si="49" ref="P177:U177">SUM(P5:P176)</f>
        <v>0</v>
      </c>
      <c r="Q177" s="321">
        <f t="shared" si="49"/>
        <v>0</v>
      </c>
      <c r="R177" s="322">
        <f t="shared" si="49"/>
        <v>0</v>
      </c>
      <c r="S177" s="141">
        <f t="shared" si="49"/>
        <v>0</v>
      </c>
      <c r="T177" s="141">
        <f t="shared" si="49"/>
        <v>0</v>
      </c>
      <c r="U177" s="141">
        <f t="shared" si="49"/>
        <v>0</v>
      </c>
      <c r="Y177" s="212"/>
      <c r="Z177" s="212"/>
      <c r="AA177" s="43">
        <f>SUM(AA5:AA176)</f>
        <v>0</v>
      </c>
      <c r="AE177" s="46"/>
      <c r="AF177" s="408">
        <f>SUM(AF5:AF176)</f>
        <v>0</v>
      </c>
      <c r="AJ177" s="167">
        <f>SUM(AJ5:AJ176)</f>
        <v>0</v>
      </c>
      <c r="AN177" s="167">
        <f>SUM(AN5:AN176)</f>
        <v>0</v>
      </c>
      <c r="AS177" s="415">
        <f>SUM(AS5:AS176)</f>
        <v>0</v>
      </c>
      <c r="AT177" s="167">
        <f>SUM(AT5:AT176)</f>
        <v>0</v>
      </c>
      <c r="AU177" s="61"/>
      <c r="AW177" s="167">
        <f>SUM(AW5:AW176)</f>
        <v>0</v>
      </c>
      <c r="AX177" s="167">
        <f>SUM(AX5:AX176)</f>
        <v>0</v>
      </c>
      <c r="AZ177" s="407"/>
    </row>
    <row r="178" spans="1:52" s="23" customFormat="1" ht="12.75" thickBot="1">
      <c r="A178" s="42"/>
      <c r="B178" s="290"/>
      <c r="C178" s="290"/>
      <c r="D178" s="147"/>
      <c r="E178" s="147"/>
      <c r="F178" s="147"/>
      <c r="G178" s="147"/>
      <c r="H178" s="147"/>
      <c r="I178" s="147"/>
      <c r="J178" s="147"/>
      <c r="K178" s="147"/>
      <c r="L178" s="159"/>
      <c r="M178" s="147"/>
      <c r="N178" s="147"/>
      <c r="O178" s="147"/>
      <c r="P178" s="147"/>
      <c r="Q178" s="144"/>
      <c r="R178" s="147"/>
      <c r="T178" s="141"/>
      <c r="U178" s="144"/>
      <c r="Y178" s="212"/>
      <c r="Z178" s="212"/>
      <c r="AE178" s="46"/>
      <c r="AS178" s="416"/>
      <c r="AU178" s="61"/>
      <c r="AZ178" s="407"/>
    </row>
    <row r="179" spans="1:50" ht="12.75">
      <c r="A179"/>
      <c r="B179" s="411" t="s">
        <v>91</v>
      </c>
      <c r="C179" s="98" t="s">
        <v>33</v>
      </c>
      <c r="D179" s="147">
        <f aca="true" t="shared" si="50" ref="D179:P179">SUMIF($C$5:$C$176,"PED",D$5:D$176)</f>
        <v>0</v>
      </c>
      <c r="E179" s="147">
        <f t="shared" si="50"/>
        <v>0</v>
      </c>
      <c r="F179" s="147">
        <f t="shared" si="50"/>
        <v>0</v>
      </c>
      <c r="G179" s="147">
        <f t="shared" si="50"/>
        <v>0</v>
      </c>
      <c r="H179" s="147">
        <f t="shared" si="50"/>
        <v>0</v>
      </c>
      <c r="I179" s="147">
        <f t="shared" si="50"/>
        <v>0</v>
      </c>
      <c r="J179" s="147">
        <f t="shared" si="50"/>
        <v>0</v>
      </c>
      <c r="K179" s="147">
        <f t="shared" si="50"/>
        <v>0</v>
      </c>
      <c r="L179" s="147">
        <f t="shared" si="50"/>
        <v>0</v>
      </c>
      <c r="M179" s="147">
        <f t="shared" si="50"/>
        <v>0</v>
      </c>
      <c r="N179" s="147">
        <f>SUMIF($C$5:$C$176,"PED",N$5:N$176)</f>
        <v>0</v>
      </c>
      <c r="O179" s="147">
        <f t="shared" si="50"/>
        <v>0</v>
      </c>
      <c r="P179" s="147">
        <f t="shared" si="50"/>
        <v>0</v>
      </c>
      <c r="Q179"/>
      <c r="R179"/>
      <c r="U179"/>
      <c r="Y179" s="213"/>
      <c r="Z179" s="213"/>
      <c r="AA179" s="147">
        <f>SUMIF($C$5:$C$176,"PED",AA$5:AA$176)</f>
        <v>0</v>
      </c>
      <c r="AF179" s="410">
        <f>SUMIF($C$5:$C$176,"PED",AF$5:AF$176)</f>
        <v>0</v>
      </c>
      <c r="AN179" s="166">
        <f>SUMIF($C$5:$C$176,"PED",AN$5:AN$176)</f>
        <v>0</v>
      </c>
      <c r="AS179" s="409">
        <f>SUMIF($C$5:$C$176,"PED",AS$5:AS$176)</f>
        <v>0</v>
      </c>
      <c r="AT179" s="166">
        <f>SUMIF($C$5:$C$176,"PED",AT$5:AT$176)</f>
        <v>0</v>
      </c>
      <c r="AW179" s="166">
        <f>SUMIF($C$5:$C$176,"PED",AW$5:AW$176)</f>
        <v>0</v>
      </c>
      <c r="AX179" s="166">
        <f>SUMIF($C$5:$C$176,"PED",AX$5:AX$176)</f>
        <v>0</v>
      </c>
    </row>
    <row r="180" spans="1:50" ht="13.5" thickBot="1">
      <c r="A180"/>
      <c r="B180" s="412" t="s">
        <v>32</v>
      </c>
      <c r="C180" s="88" t="s">
        <v>34</v>
      </c>
      <c r="D180" s="147">
        <f aca="true" t="shared" si="51" ref="D180:P180">SUMIF($C$5:$C$176,"NEPED",D$5:D$176)</f>
        <v>0</v>
      </c>
      <c r="E180" s="147">
        <f t="shared" si="51"/>
        <v>0</v>
      </c>
      <c r="F180" s="147">
        <f t="shared" si="51"/>
        <v>0</v>
      </c>
      <c r="G180" s="147">
        <f t="shared" si="51"/>
        <v>0</v>
      </c>
      <c r="H180" s="147">
        <f t="shared" si="51"/>
        <v>0</v>
      </c>
      <c r="I180" s="147">
        <f t="shared" si="51"/>
        <v>0</v>
      </c>
      <c r="J180" s="147">
        <f t="shared" si="51"/>
        <v>0</v>
      </c>
      <c r="K180" s="147">
        <f t="shared" si="51"/>
        <v>0</v>
      </c>
      <c r="L180" s="147">
        <f t="shared" si="51"/>
        <v>0</v>
      </c>
      <c r="M180" s="147">
        <f t="shared" si="51"/>
        <v>0</v>
      </c>
      <c r="N180" s="147">
        <f>SUMIF($C$5:$C$176,"NEPED",N$5:N$176)</f>
        <v>0</v>
      </c>
      <c r="O180" s="147">
        <f t="shared" si="51"/>
        <v>0</v>
      </c>
      <c r="P180" s="147">
        <f t="shared" si="51"/>
        <v>0</v>
      </c>
      <c r="Q180"/>
      <c r="U180"/>
      <c r="Y180" s="213"/>
      <c r="Z180" s="213"/>
      <c r="AA180" s="147">
        <f>SUMIF($C$5:$C$176,"NEPED",AA$5:AA$176)</f>
        <v>0</v>
      </c>
      <c r="AF180" s="410">
        <f>SUMIF($C$5:$C$176,"NEPED",AF$5:AF$176)</f>
        <v>0</v>
      </c>
      <c r="AN180" s="166">
        <f>SUMIF($C$5:$C$176,"NEPED",AN$5:AN$176)</f>
        <v>0</v>
      </c>
      <c r="AS180" s="409">
        <f>SUMIF($C$5:$C$176,"NEPED",AS$5:AS$176)</f>
        <v>0</v>
      </c>
      <c r="AT180" s="166">
        <f>SUMIF($C$5:$C$176,"NEPED",AT$5:AT$176)</f>
        <v>0</v>
      </c>
      <c r="AW180" s="166">
        <f>SUMIF($C$5:$C$176,"NEPED",AW$5:AW$176)</f>
        <v>0</v>
      </c>
      <c r="AX180" s="166">
        <f>SUMIF($C$5:$C$176,"NEPED",AX$5:AX$176)</f>
        <v>0</v>
      </c>
    </row>
    <row r="181" spans="1:26" ht="12.75">
      <c r="A181"/>
      <c r="D181"/>
      <c r="E181"/>
      <c r="F181"/>
      <c r="G181"/>
      <c r="H181"/>
      <c r="I181"/>
      <c r="J181"/>
      <c r="K181"/>
      <c r="L181"/>
      <c r="M181"/>
      <c r="N181"/>
      <c r="O181"/>
      <c r="P181"/>
      <c r="Q181"/>
      <c r="R181"/>
      <c r="U181"/>
      <c r="Y181" s="213"/>
      <c r="Z181" s="213"/>
    </row>
    <row r="182" spans="1:26" ht="12.75">
      <c r="A182"/>
      <c r="D182"/>
      <c r="E182"/>
      <c r="F182"/>
      <c r="G182"/>
      <c r="H182"/>
      <c r="I182"/>
      <c r="J182"/>
      <c r="K182"/>
      <c r="L182"/>
      <c r="M182"/>
      <c r="N182"/>
      <c r="O182"/>
      <c r="P182"/>
      <c r="Q182"/>
      <c r="R182"/>
      <c r="U182"/>
      <c r="Y182" s="213"/>
      <c r="Z182" s="213"/>
    </row>
    <row r="183" spans="1:26" ht="12.75">
      <c r="A183"/>
      <c r="D183"/>
      <c r="E183"/>
      <c r="F183"/>
      <c r="G183"/>
      <c r="H183"/>
      <c r="I183"/>
      <c r="J183"/>
      <c r="K183"/>
      <c r="L183"/>
      <c r="M183"/>
      <c r="N183"/>
      <c r="O183"/>
      <c r="P183"/>
      <c r="Q183"/>
      <c r="R183"/>
      <c r="U183"/>
      <c r="Y183" s="213"/>
      <c r="Z183" s="213"/>
    </row>
    <row r="184" spans="1:26" ht="12.75">
      <c r="A184"/>
      <c r="D184"/>
      <c r="E184"/>
      <c r="F184"/>
      <c r="G184"/>
      <c r="H184"/>
      <c r="I184"/>
      <c r="J184"/>
      <c r="K184"/>
      <c r="L184"/>
      <c r="M184"/>
      <c r="N184"/>
      <c r="O184"/>
      <c r="P184"/>
      <c r="Q184"/>
      <c r="U184"/>
      <c r="Y184" s="213"/>
      <c r="Z184" s="213"/>
    </row>
    <row r="185" spans="25:26" ht="12.75">
      <c r="Y185" s="213"/>
      <c r="Z185" s="213"/>
    </row>
    <row r="186" spans="25:26" ht="12.75">
      <c r="Y186" s="213"/>
      <c r="Z186" s="213"/>
    </row>
    <row r="187" ht="12.75">
      <c r="B187" s="153"/>
    </row>
    <row r="188" ht="12.75">
      <c r="B188" s="152"/>
    </row>
  </sheetData>
  <sheetProtection/>
  <autoFilter ref="C4:AZ183"/>
  <mergeCells count="90">
    <mergeCell ref="B173:B174"/>
    <mergeCell ref="B175:B176"/>
    <mergeCell ref="B163:B164"/>
    <mergeCell ref="B165:B166"/>
    <mergeCell ref="B167:B168"/>
    <mergeCell ref="B169:B170"/>
    <mergeCell ref="B153:B154"/>
    <mergeCell ref="B155:B156"/>
    <mergeCell ref="B157:B158"/>
    <mergeCell ref="B159:B160"/>
    <mergeCell ref="B161:B162"/>
    <mergeCell ref="B171:B172"/>
    <mergeCell ref="B141:B142"/>
    <mergeCell ref="B143:B144"/>
    <mergeCell ref="B145:B146"/>
    <mergeCell ref="B147:B148"/>
    <mergeCell ref="B149:B150"/>
    <mergeCell ref="B151:B152"/>
    <mergeCell ref="B127:B128"/>
    <mergeCell ref="B129:B130"/>
    <mergeCell ref="B133:B134"/>
    <mergeCell ref="B135:B136"/>
    <mergeCell ref="B137:B138"/>
    <mergeCell ref="B139:B140"/>
    <mergeCell ref="B101:B102"/>
    <mergeCell ref="B131:B132"/>
    <mergeCell ref="B111:B112"/>
    <mergeCell ref="B113:B114"/>
    <mergeCell ref="B115:B116"/>
    <mergeCell ref="B117:B118"/>
    <mergeCell ref="B119:B120"/>
    <mergeCell ref="B121:B122"/>
    <mergeCell ref="B123:B124"/>
    <mergeCell ref="B125:B126"/>
    <mergeCell ref="B89:B90"/>
    <mergeCell ref="B103:B104"/>
    <mergeCell ref="B105:B106"/>
    <mergeCell ref="B107:B108"/>
    <mergeCell ref="B109:B110"/>
    <mergeCell ref="B91:B92"/>
    <mergeCell ref="B93:B94"/>
    <mergeCell ref="B95:B96"/>
    <mergeCell ref="B97:B98"/>
    <mergeCell ref="B99:B100"/>
    <mergeCell ref="B77:B78"/>
    <mergeCell ref="B79:B80"/>
    <mergeCell ref="B81:B82"/>
    <mergeCell ref="B83:B84"/>
    <mergeCell ref="B85:B86"/>
    <mergeCell ref="B87:B88"/>
    <mergeCell ref="B63:B64"/>
    <mergeCell ref="B65:B66"/>
    <mergeCell ref="B67:B68"/>
    <mergeCell ref="B69:B70"/>
    <mergeCell ref="B73:B74"/>
    <mergeCell ref="B75:B76"/>
    <mergeCell ref="B45:B46"/>
    <mergeCell ref="B47:B48"/>
    <mergeCell ref="B49:B50"/>
    <mergeCell ref="B51:B52"/>
    <mergeCell ref="B71:B72"/>
    <mergeCell ref="B53:B54"/>
    <mergeCell ref="B55:B56"/>
    <mergeCell ref="B57:B58"/>
    <mergeCell ref="B59:B60"/>
    <mergeCell ref="B61:B62"/>
    <mergeCell ref="B33:B34"/>
    <mergeCell ref="B35:B36"/>
    <mergeCell ref="B37:B38"/>
    <mergeCell ref="B39:B40"/>
    <mergeCell ref="B41:B42"/>
    <mergeCell ref="B43:B44"/>
    <mergeCell ref="B25:B26"/>
    <mergeCell ref="B27:B28"/>
    <mergeCell ref="AA2:AD2"/>
    <mergeCell ref="B11:B12"/>
    <mergeCell ref="B13:B14"/>
    <mergeCell ref="B15:B16"/>
    <mergeCell ref="B17:B18"/>
    <mergeCell ref="Z2:Z3"/>
    <mergeCell ref="B29:B30"/>
    <mergeCell ref="B31:B32"/>
    <mergeCell ref="AE2:AS2"/>
    <mergeCell ref="AW2:AY2"/>
    <mergeCell ref="B5:B6"/>
    <mergeCell ref="B7:B8"/>
    <mergeCell ref="B9:B10"/>
    <mergeCell ref="B19:B20"/>
    <mergeCell ref="B21:B22"/>
    <mergeCell ref="B23:B24"/>
  </mergeCells>
  <conditionalFormatting sqref="AP5:AP176">
    <cfRule type="cellIs" priority="192" dxfId="1" operator="lessThan" stopIfTrue="1">
      <formula>0</formula>
    </cfRule>
  </conditionalFormatting>
  <conditionalFormatting sqref="Y23:Z23 Y169:Z169 Y5:Z5 Y7:Z7 Y9:Z9 Y11:Z11 Y13:Z13 Y15:Z15 Y17:Z17 Y19:Z19 Y21:Z21 Y25:Z25 Y27:Z27 Y29:Z29 Y31:Z31 Y33:Z33 Y35:Z35 Y37:Z37 Y39:Z39 Y41:Z41 Y43:Z43 Y45:Z45 Y47:Z47 Y49:Z49 Y53:Z53 Y55:Z55 Y57:Z57 Y59:Z59 Y61:Z61 Y63:Z63 Y65:Z65 Y67:Z67 Y69:Z69 Y71:Z71 Y73:Z73 Y75:Z75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7:Z167 Y171:Z171 Y173:Z173 Y175:Z175 Y77:Z77 Y51:Z51">
    <cfRule type="dataBar" priority="90" dxfId="2">
      <dataBar>
        <cfvo type="min"/>
        <cfvo type="max"/>
        <color rgb="FF008AEF"/>
      </dataBar>
      <extLst>
        <ext xmlns:x14="http://schemas.microsoft.com/office/spreadsheetml/2009/9/main" uri="{B025F937-C7B1-47D3-B67F-A62EFF666E3E}">
          <x14:id>{4cb7afde-add6-42cc-87d3-4818b34fd45f}</x14:id>
        </ext>
      </extLst>
    </cfRule>
  </conditionalFormatting>
  <conditionalFormatting sqref="X169 X23 X7 X5 X9 X11 X13 X15 X17 X19 X21 X25 X27 X29 X31 X33 X35 X37 X39 X41 X43 X45 X47 X49 X53 X55 X57 X59 X61 X63 X65 X67 X69 X71 X73 X75 X79 X81 X83 X85 X87 X89 X91 X93 X95 X97 X99 X101 X103 X105 X107 X109 X111 X113 X115 X117 X119 X121 X123 X125 X127 X129 X131 X133 X135 X137 X139 X141 X143 X145 X147 X149 X151 X153 X155 X157 X159 X161 X163 X165 X167 X171 X173 X175 X77 X51">
    <cfRule type="dataBar" priority="189" dxfId="2">
      <dataBar>
        <cfvo type="min"/>
        <cfvo type="max"/>
        <color rgb="FF008AEF"/>
      </dataBar>
      <extLst>
        <ext xmlns:x14="http://schemas.microsoft.com/office/spreadsheetml/2009/9/main" uri="{B025F937-C7B1-47D3-B67F-A62EFF666E3E}">
          <x14:id>{a5d4d19c-68d6-47aa-8528-271a32b5ef1f}</x14:id>
        </ext>
      </extLst>
    </cfRule>
  </conditionalFormatting>
  <conditionalFormatting 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
    <cfRule type="dataBar" priority="188" dxfId="2">
      <dataBar>
        <cfvo type="min"/>
        <cfvo type="max"/>
        <color rgb="FF008AEF"/>
      </dataBar>
      <extLst>
        <ext xmlns:x14="http://schemas.microsoft.com/office/spreadsheetml/2009/9/main" uri="{B025F937-C7B1-47D3-B67F-A62EFF666E3E}">
          <x14:id>{32839c95-21c1-434b-824b-186d8e866807}</x14:id>
        </ext>
      </extLst>
    </cfRule>
  </conditionalFormatting>
  <conditionalFormatting sqref="Y24:Z24 Y170:Z170 Y8:Z8 Y6:Z6 Y10:Z10 Y12:Z12 Y14:Z14 Y16:Z16 Y18:Z18 Y20:Z20 Y22:Z22 Y26:Z26 Y28:Z28 Y30:Z30 Y32:Z32 Y34:Z34 Y36:Z36 Y38:Z38 Y42:Z42 Y44:Z44 Y46:Z46 Y48:Z48 Y50:Z50 Y52:Z52 Y54:Z54 Y56:Z56 Y58:Z58 Y60:Z60 Y62:Z62 Y64:Z64 Y66:Z66 Y68:Z68 Y70:Z70 Y72:Z72 Y74:Z74 Y76:Z76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68:Z168 Y172:Z172 Y174:Z174 Y176:Z176 Y40:Z40 Y78:Z78">
    <cfRule type="dataBar" priority="187" dxfId="2">
      <dataBar>
        <cfvo type="min"/>
        <cfvo type="max"/>
        <color rgb="FF63C384"/>
      </dataBar>
      <extLst>
        <ext xmlns:x14="http://schemas.microsoft.com/office/spreadsheetml/2009/9/main" uri="{B025F937-C7B1-47D3-B67F-A62EFF666E3E}">
          <x14:id>{b139b1e9-132b-42fd-a94d-7c7df27441b3}</x14:id>
        </ext>
      </extLst>
    </cfRule>
  </conditionalFormatting>
  <conditionalFormatting sqref="X170 X24 X6 X8 X10 X12 X14 X16 X18 X20 X22 X26 X28 X30 X32 X34 X36 X38 X42 X44 X46 X48 X50 X52 X54 X56 X58 X60 X62 X64 X66 X68 X70 X72 X74 X76 X80 X82 X84 X86 X88 X90 X92 X94 X96 X98 X100 X102 X104 X106 X108 X110 X112 X114 X116 X118 X120 X122 X124 X126 X128 X130 X132 X134 X136 X138 X140 X142 X144 X146 X148 X150 X152 X154 X156 X158 X160 X162 X164 X166 X168 X172 X174 X176 X40 X78">
    <cfRule type="dataBar" priority="186" dxfId="2">
      <dataBar>
        <cfvo type="min"/>
        <cfvo type="max"/>
        <color rgb="FF63C384"/>
      </dataBar>
      <extLst>
        <ext xmlns:x14="http://schemas.microsoft.com/office/spreadsheetml/2009/9/main" uri="{B025F937-C7B1-47D3-B67F-A62EFF666E3E}">
          <x14:id>{cd364464-cb9f-4ba3-a412-6b63e52f9769}</x14:id>
        </ext>
      </extLst>
    </cfRule>
  </conditionalFormatting>
  <conditionalFormatting 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
    <cfRule type="dataBar" priority="185" dxfId="2">
      <dataBar>
        <cfvo type="min"/>
        <cfvo type="max"/>
        <color rgb="FF63C384"/>
      </dataBar>
      <extLst>
        <ext xmlns:x14="http://schemas.microsoft.com/office/spreadsheetml/2009/9/main" uri="{B025F937-C7B1-47D3-B67F-A62EFF666E3E}">
          <x14:id>{beec3d0d-0b92-45f1-9460-9edeccb288e6}</x14:id>
        </ext>
      </extLst>
    </cfRule>
  </conditionalFormatting>
  <printOptions/>
  <pageMargins left="0.4330708661417323" right="0.35433070866141736" top="0.5905511811023623" bottom="0.5511811023622047" header="0.3937007874015748" footer="0.31496062992125984"/>
  <pageSetup horizontalDpi="600" verticalDpi="600" orientation="landscape" paperSize="9" scale="70" r:id="rId3"/>
  <headerFooter alignWithMargins="0">
    <oddHeader>&amp;L&amp;"Arial CE,Tučné"&amp;11Vyhodnocení počtu zaměstnanců a vyplacených mezd v roce 2015, pokrytí výdajů na platy pro r. 2016 normativním rozpočtem</oddHeader>
    <oddFooter>&amp;R&amp;P / &amp;N</oddFooter>
  </headerFooter>
  <colBreaks count="8" manualBreakCount="8">
    <brk id="21" max="65535" man="1"/>
    <brk id="35" max="65535" man="1"/>
    <brk id="54" max="65535" man="1"/>
    <brk id="57" max="65535" man="1"/>
    <brk id="60" max="65535" man="1"/>
    <brk id="63" max="65535" man="1"/>
    <brk id="66" max="65535" man="1"/>
    <brk id="76" max="65535" man="1"/>
  </colBreaks>
  <legacyDrawing r:id="rId2"/>
  <extLst>
    <ext xmlns:x14="http://schemas.microsoft.com/office/spreadsheetml/2009/9/main" uri="{78C0D931-6437-407d-A8EE-F0AAD7539E65}">
      <x14:conditionalFormattings>
        <x14:conditionalFormatting xmlns:xm="http://schemas.microsoft.com/office/excel/2006/main">
          <x14:cfRule type="dataBar" id="{4cb7afde-add6-42cc-87d3-4818b34fd45f}">
            <x14:dataBar minLength="0" maxLength="100" gradient="0">
              <x14:cfvo type="min"/>
              <x14:cfvo type="max"/>
              <x14:negativeFillColor rgb="FFFF0000"/>
              <x14:axisColor rgb="FF000000"/>
            </x14:dataBar>
            <x14:dxf>
              <border/>
            </x14:dxf>
          </x14:cfRule>
          <xm:sqref>Y23:Z23 Y169:Z169 Y5:Z5 Y7:Z7 Y9:Z9 Y11:Z11 Y13:Z13 Y15:Z15 Y17:Z17 Y19:Z19 Y21:Z21 Y25:Z25 Y27:Z27 Y29:Z29 Y31:Z31 Y33:Z33 Y35:Z35 Y37:Z37 Y39:Z39 Y41:Z41 Y43:Z43 Y45:Z45 Y47:Z47 Y49:Z49 Y53:Z53 Y55:Z55 Y57:Z57 Y59:Z59 Y61:Z61 Y63:Z63 Y65:Z65 Y67:Z67 Y69:Z69 Y71:Z71 Y73:Z73 Y75:Z75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Y167:Z167 Y171:Z171 Y173:Z173 Y175:Z175 Y77:Z77 Y51:Z51</xm:sqref>
        </x14:conditionalFormatting>
        <x14:conditionalFormatting xmlns:xm="http://schemas.microsoft.com/office/excel/2006/main">
          <x14:cfRule type="dataBar" id="{a5d4d19c-68d6-47aa-8528-271a32b5ef1f}">
            <x14:dataBar minLength="0" maxLength="100" gradient="0">
              <x14:cfvo type="min"/>
              <x14:cfvo type="max"/>
              <x14:negativeFillColor rgb="FFFF0000"/>
              <x14:axisColor rgb="FF000000"/>
            </x14:dataBar>
            <x14:dxf/>
          </x14:cfRule>
          <xm:sqref>X169 X23 X7 X5 X9 X11 X13 X15 X17 X19 X21 X25 X27 X29 X31 X33 X35 X37 X39 X41 X43 X45 X47 X49 X53 X55 X57 X59 X61 X63 X65 X67 X69 X71 X73 X75 X79 X81 X83 X85 X87 X89 X91 X93 X95 X97 X99 X101 X103 X105 X107 X109 X111 X113 X115 X117 X119 X121 X123 X125 X127 X129 X131 X133 X135 X137 X139 X141 X143 X145 X147 X149 X151 X153 X155 X157 X159 X161 X163 X165 X167 X171 X173 X175 X77 X51</xm:sqref>
        </x14:conditionalFormatting>
        <x14:conditionalFormatting xmlns:xm="http://schemas.microsoft.com/office/excel/2006/main">
          <x14:cfRule type="dataBar" id="{32839c95-21c1-434b-824b-186d8e866807}">
            <x14:dataBar minLength="0" maxLength="100" gradient="0">
              <x14:cfvo type="min"/>
              <x14:cfvo type="max"/>
              <x14:negativeFillColor rgb="FFFF0000"/>
              <x14:axisColor rgb="FF000000"/>
            </x14:dataBar>
            <x14:dxf/>
          </x14:cfRule>
          <xm: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xm:sqref>
        </x14:conditionalFormatting>
        <x14:conditionalFormatting xmlns:xm="http://schemas.microsoft.com/office/excel/2006/main">
          <x14:cfRule type="dataBar" id="{b139b1e9-132b-42fd-a94d-7c7df27441b3}">
            <x14:dataBar minLength="0" maxLength="100" gradient="0">
              <x14:cfvo type="min"/>
              <x14:cfvo type="max"/>
              <x14:negativeFillColor rgb="FFFF0000"/>
              <x14:axisColor rgb="FF000000"/>
            </x14:dataBar>
            <x14:dxf/>
          </x14:cfRule>
          <xm:sqref>Y24:Z24 Y170:Z170 Y8:Z8 Y6:Z6 Y10:Z10 Y12:Z12 Y14:Z14 Y16:Z16 Y18:Z18 Y20:Z20 Y22:Z22 Y26:Z26 Y28:Z28 Y30:Z30 Y32:Z32 Y34:Z34 Y36:Z36 Y38:Z38 Y42:Z42 Y44:Z44 Y46:Z46 Y48:Z48 Y50:Z50 Y52:Z52 Y54:Z54 Y56:Z56 Y58:Z58 Y60:Z60 Y62:Z62 Y64:Z64 Y66:Z66 Y68:Z68 Y70:Z70 Y72:Z72 Y74:Z74 Y76:Z76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Y168:Z168 Y172:Z172 Y174:Z174 Y176:Z176 Y40:Z40 Y78:Z78</xm:sqref>
        </x14:conditionalFormatting>
        <x14:conditionalFormatting xmlns:xm="http://schemas.microsoft.com/office/excel/2006/main">
          <x14:cfRule type="dataBar" id="{cd364464-cb9f-4ba3-a412-6b63e52f9769}">
            <x14:dataBar minLength="0" maxLength="100" gradient="0">
              <x14:cfvo type="min"/>
              <x14:cfvo type="max"/>
              <x14:negativeFillColor rgb="FFFF0000"/>
              <x14:axisColor rgb="FF000000"/>
            </x14:dataBar>
            <x14:dxf/>
          </x14:cfRule>
          <xm:sqref>X170 X24 X6 X8 X10 X12 X14 X16 X18 X20 X22 X26 X28 X30 X32 X34 X36 X38 X42 X44 X46 X48 X50 X52 X54 X56 X58 X60 X62 X64 X66 X68 X70 X72 X74 X76 X80 X82 X84 X86 X88 X90 X92 X94 X96 X98 X100 X102 X104 X106 X108 X110 X112 X114 X116 X118 X120 X122 X124 X126 X128 X130 X132 X134 X136 X138 X140 X142 X144 X146 X148 X150 X152 X154 X156 X158 X160 X162 X164 X166 X168 X172 X174 X176 X40 X78</xm:sqref>
        </x14:conditionalFormatting>
        <x14:conditionalFormatting xmlns:xm="http://schemas.microsoft.com/office/excel/2006/main">
          <x14:cfRule type="dataBar" id="{beec3d0d-0b92-45f1-9460-9edeccb288e6}">
            <x14:dataBar minLength="0" maxLength="100" gradient="0">
              <x14:cfvo type="min"/>
              <x14:cfvo type="max"/>
              <x14:negativeFillColor rgb="FFFF0000"/>
              <x14:axisColor rgb="FF000000"/>
            </x14:dataBar>
            <x14:dxf/>
          </x14:cfRule>
          <xm: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4:B48"/>
  <sheetViews>
    <sheetView zoomScalePageLayoutView="0" workbookViewId="0" topLeftCell="A1">
      <selection activeCell="A4" sqref="A4:B48"/>
    </sheetView>
  </sheetViews>
  <sheetFormatPr defaultColWidth="9.00390625" defaultRowHeight="12.75"/>
  <cols>
    <col min="1" max="1" width="36.125" style="0" customWidth="1"/>
  </cols>
  <sheetData>
    <row r="3" ht="13.5" thickBot="1"/>
    <row r="4" spans="1:2" ht="13.5" thickBot="1">
      <c r="A4" s="155" t="s">
        <v>41</v>
      </c>
      <c r="B4" s="157" t="s">
        <v>36</v>
      </c>
    </row>
    <row r="5" spans="1:2" ht="24.75" thickBot="1">
      <c r="A5" s="156" t="s">
        <v>26</v>
      </c>
      <c r="B5" s="158" t="s">
        <v>36</v>
      </c>
    </row>
    <row r="6" spans="1:2" ht="24.75" thickBot="1">
      <c r="A6" s="156" t="s">
        <v>27</v>
      </c>
      <c r="B6" s="158" t="s">
        <v>36</v>
      </c>
    </row>
    <row r="7" spans="1:2" ht="24.75" thickBot="1">
      <c r="A7" s="156" t="s">
        <v>24</v>
      </c>
      <c r="B7" s="158" t="s">
        <v>36</v>
      </c>
    </row>
    <row r="8" spans="1:2" ht="24.75" thickBot="1">
      <c r="A8" s="156" t="s">
        <v>23</v>
      </c>
      <c r="B8" s="158" t="s">
        <v>36</v>
      </c>
    </row>
    <row r="9" spans="1:2" ht="24.75" thickBot="1">
      <c r="A9" s="156" t="s">
        <v>25</v>
      </c>
      <c r="B9" s="158" t="s">
        <v>36</v>
      </c>
    </row>
    <row r="10" spans="1:2" ht="13.5" thickBot="1">
      <c r="A10" s="156" t="s">
        <v>17</v>
      </c>
      <c r="B10" s="158" t="s">
        <v>36</v>
      </c>
    </row>
    <row r="11" spans="1:2" ht="13.5" thickBot="1">
      <c r="A11" s="156" t="s">
        <v>18</v>
      </c>
      <c r="B11" s="158" t="s">
        <v>36</v>
      </c>
    </row>
    <row r="12" spans="1:2" ht="13.5" thickBot="1">
      <c r="A12" s="156" t="s">
        <v>19</v>
      </c>
      <c r="B12" s="158" t="s">
        <v>36</v>
      </c>
    </row>
    <row r="13" spans="1:2" ht="13.5" thickBot="1">
      <c r="A13" s="156" t="s">
        <v>20</v>
      </c>
      <c r="B13" s="158" t="s">
        <v>36</v>
      </c>
    </row>
    <row r="14" spans="1:2" ht="34.5" thickBot="1">
      <c r="A14" s="149" t="s">
        <v>66</v>
      </c>
      <c r="B14" s="150" t="s">
        <v>67</v>
      </c>
    </row>
    <row r="15" spans="1:2" ht="34.5" thickBot="1">
      <c r="A15" s="145" t="s">
        <v>68</v>
      </c>
      <c r="B15" s="146" t="s">
        <v>4</v>
      </c>
    </row>
    <row r="16" spans="1:2" ht="36.75" thickBot="1">
      <c r="A16" s="171" t="s">
        <v>65</v>
      </c>
      <c r="B16" s="172" t="s">
        <v>4</v>
      </c>
    </row>
    <row r="17" spans="1:2" ht="24">
      <c r="A17" s="227" t="s">
        <v>69</v>
      </c>
      <c r="B17" s="170" t="s">
        <v>38</v>
      </c>
    </row>
    <row r="18" spans="1:2" ht="12.75">
      <c r="A18" s="27" t="s">
        <v>64</v>
      </c>
      <c r="B18" s="8" t="s">
        <v>60</v>
      </c>
    </row>
    <row r="19" spans="1:2" ht="12.75">
      <c r="A19" s="28" t="s">
        <v>63</v>
      </c>
      <c r="B19" s="2" t="s">
        <v>60</v>
      </c>
    </row>
    <row r="20" spans="1:2" ht="24">
      <c r="A20" s="28" t="s">
        <v>62</v>
      </c>
      <c r="B20" s="2" t="s">
        <v>60</v>
      </c>
    </row>
    <row r="21" spans="1:2" ht="24.75" thickBot="1">
      <c r="A21" s="28" t="s">
        <v>61</v>
      </c>
      <c r="B21" s="2" t="s">
        <v>60</v>
      </c>
    </row>
    <row r="22" spans="1:2" ht="13.5" thickBot="1">
      <c r="A22" s="128" t="s">
        <v>42</v>
      </c>
      <c r="B22" s="102" t="s">
        <v>31</v>
      </c>
    </row>
    <row r="23" spans="1:2" ht="13.5" thickBot="1">
      <c r="A23" s="220" t="s">
        <v>43</v>
      </c>
      <c r="B23" s="222"/>
    </row>
    <row r="24" spans="1:2" ht="24.75" thickBot="1">
      <c r="A24" s="198" t="s">
        <v>72</v>
      </c>
      <c r="B24" s="199"/>
    </row>
    <row r="25" spans="1:2" ht="24">
      <c r="A25" s="221" t="s">
        <v>44</v>
      </c>
      <c r="B25" s="223"/>
    </row>
    <row r="26" spans="1:2" ht="36">
      <c r="A26" s="218" t="s">
        <v>70</v>
      </c>
      <c r="B26" s="219" t="s">
        <v>59</v>
      </c>
    </row>
    <row r="27" spans="1:2" ht="36">
      <c r="A27" s="192" t="s">
        <v>76</v>
      </c>
      <c r="B27" s="193" t="s">
        <v>59</v>
      </c>
    </row>
    <row r="28" spans="1:2" ht="24.75" thickBot="1">
      <c r="A28" s="127" t="s">
        <v>45</v>
      </c>
      <c r="B28" s="103" t="s">
        <v>74</v>
      </c>
    </row>
    <row r="29" spans="1:2" ht="36">
      <c r="A29" s="245" t="s">
        <v>46</v>
      </c>
      <c r="B29" s="36" t="s">
        <v>75</v>
      </c>
    </row>
    <row r="30" spans="1:2" ht="24">
      <c r="A30" s="246" t="s">
        <v>47</v>
      </c>
      <c r="B30" s="8" t="s">
        <v>6</v>
      </c>
    </row>
    <row r="31" spans="1:2" ht="24">
      <c r="A31" s="29" t="s">
        <v>48</v>
      </c>
      <c r="B31" s="2" t="s">
        <v>7</v>
      </c>
    </row>
    <row r="32" spans="1:2" ht="24">
      <c r="A32" s="28" t="s">
        <v>49</v>
      </c>
      <c r="B32" s="2" t="s">
        <v>1</v>
      </c>
    </row>
    <row r="33" spans="1:2" ht="36">
      <c r="A33" s="30" t="s">
        <v>50</v>
      </c>
      <c r="B33" s="2" t="s">
        <v>21</v>
      </c>
    </row>
    <row r="34" spans="1:2" ht="24">
      <c r="A34" s="244" t="s">
        <v>51</v>
      </c>
      <c r="B34" s="2" t="s">
        <v>28</v>
      </c>
    </row>
    <row r="35" spans="1:2" ht="24">
      <c r="A35" s="29" t="s">
        <v>52</v>
      </c>
      <c r="B35" s="2" t="s">
        <v>8</v>
      </c>
    </row>
    <row r="36" spans="1:2" ht="24.75" thickBot="1">
      <c r="A36" s="26" t="s">
        <v>53</v>
      </c>
      <c r="B36" s="199" t="s">
        <v>9</v>
      </c>
    </row>
    <row r="37" spans="1:2" ht="24">
      <c r="A37" s="245" t="s">
        <v>78</v>
      </c>
      <c r="B37" s="36" t="s">
        <v>77</v>
      </c>
    </row>
    <row r="38" spans="1:2" ht="24">
      <c r="A38" s="241" t="s">
        <v>29</v>
      </c>
      <c r="B38" s="8" t="s">
        <v>10</v>
      </c>
    </row>
    <row r="39" spans="1:2" ht="36">
      <c r="A39" s="28" t="s">
        <v>30</v>
      </c>
      <c r="B39" s="2" t="s">
        <v>11</v>
      </c>
    </row>
    <row r="40" spans="1:2" ht="13.5">
      <c r="A40" s="29" t="s">
        <v>54</v>
      </c>
      <c r="B40" s="11" t="s">
        <v>22</v>
      </c>
    </row>
    <row r="41" spans="1:2" ht="13.5" thickBot="1">
      <c r="A41" s="26" t="s">
        <v>55</v>
      </c>
      <c r="B41" s="199" t="s">
        <v>12</v>
      </c>
    </row>
    <row r="42" spans="1:2" ht="36.75">
      <c r="A42" s="237" t="s">
        <v>56</v>
      </c>
      <c r="B42" s="238" t="s">
        <v>2</v>
      </c>
    </row>
    <row r="43" spans="1:2" ht="24">
      <c r="A43" s="31" t="s">
        <v>57</v>
      </c>
      <c r="B43" s="39" t="s">
        <v>4</v>
      </c>
    </row>
    <row r="44" spans="1:2" ht="12.75">
      <c r="A44" s="126" t="s">
        <v>73</v>
      </c>
      <c r="B44" s="60" t="s">
        <v>13</v>
      </c>
    </row>
    <row r="45" spans="1:2" ht="13.5" thickBot="1">
      <c r="A45" s="22" t="s">
        <v>5</v>
      </c>
      <c r="B45" s="16" t="s">
        <v>58</v>
      </c>
    </row>
    <row r="46" spans="1:2" ht="24.75" thickBot="1">
      <c r="A46" s="32" t="s">
        <v>39</v>
      </c>
      <c r="B46" s="20" t="s">
        <v>15</v>
      </c>
    </row>
    <row r="47" spans="1:2" ht="24.75" thickBot="1">
      <c r="A47" s="113" t="s">
        <v>40</v>
      </c>
      <c r="B47" s="114" t="s">
        <v>15</v>
      </c>
    </row>
    <row r="48" spans="1:2" ht="12.75">
      <c r="A48" s="33" t="s">
        <v>14</v>
      </c>
      <c r="B48" s="10" t="s">
        <v>16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dc:creator>
  <cp:keywords/>
  <dc:description/>
  <cp:lastModifiedBy>Jarkovský Václav Ing.</cp:lastModifiedBy>
  <cp:lastPrinted>2016-02-17T05:49:55Z</cp:lastPrinted>
  <dcterms:created xsi:type="dcterms:W3CDTF">2003-03-16T18:13:27Z</dcterms:created>
  <dcterms:modified xsi:type="dcterms:W3CDTF">2016-02-17T12:46:49Z</dcterms:modified>
  <cp:category/>
  <cp:version/>
  <cp:contentType/>
  <cp:contentStatus/>
</cp:coreProperties>
</file>