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10" windowHeight="7875" activeTab="0"/>
  </bookViews>
  <sheets>
    <sheet name="2005" sheetId="1" r:id="rId1"/>
  </sheets>
  <definedNames>
    <definedName name="_xlnm.Print_Titles" localSheetId="0">'2005'!$4:$6</definedName>
  </definedNames>
  <calcPr fullCalcOnLoad="1"/>
</workbook>
</file>

<file path=xl/sharedStrings.xml><?xml version="1.0" encoding="utf-8"?>
<sst xmlns="http://schemas.openxmlformats.org/spreadsheetml/2006/main" count="336" uniqueCount="197">
  <si>
    <t>Schválený</t>
  </si>
  <si>
    <t>rozpočet</t>
  </si>
  <si>
    <t>v tis. Kč</t>
  </si>
  <si>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</si>
  <si>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</si>
  <si>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</si>
  <si>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</si>
  <si>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</si>
  <si>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</si>
  <si>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</si>
  <si>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</si>
  <si>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</si>
  <si>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</si>
  <si>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</si>
  <si>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</si>
  <si>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</si>
  <si>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</si>
  <si>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</si>
  <si>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</si>
  <si>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</si>
  <si>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</si>
  <si>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</si>
  <si>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</si>
  <si>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</si>
  <si>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</si>
  <si>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</si>
  <si>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</si>
  <si>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</si>
  <si>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</si>
  <si>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</si>
  <si>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</si>
  <si>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</si>
  <si>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</si>
  <si>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</si>
  <si>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</si>
  <si>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</si>
  <si>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</si>
  <si>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</si>
  <si>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</si>
  <si>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</si>
  <si>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Upravený</t>
  </si>
  <si>
    <t>příjmy v rámci finančního vypořádání</t>
  </si>
  <si>
    <t>neinvestiční dotace s.r.o. OREDO</t>
  </si>
  <si>
    <t>soutěže a přehlídky - SR</t>
  </si>
  <si>
    <t>výdaje v rámci finančního vypořádání</t>
  </si>
  <si>
    <t>rezerva</t>
  </si>
  <si>
    <t>běžné výdaje</t>
  </si>
  <si>
    <t>kapitálové výdaje</t>
  </si>
  <si>
    <t>Saldo příjmů a výdajů</t>
  </si>
  <si>
    <t>kap. 17 - přísp.pro sbory hasičů</t>
  </si>
  <si>
    <t>úhrada daně z příjmů právnických osob za kraj</t>
  </si>
  <si>
    <t xml:space="preserve">           přijaté pojist.náhrady</t>
  </si>
  <si>
    <t xml:space="preserve">           odvody PO odv. školství</t>
  </si>
  <si>
    <t>dopravní územní obslužnost:</t>
  </si>
  <si>
    <t xml:space="preserve">    autobusová doprava</t>
  </si>
  <si>
    <t xml:space="preserve">    drážní doprava</t>
  </si>
  <si>
    <t xml:space="preserve">           odvody PO odv. zdravotnictví</t>
  </si>
  <si>
    <t>sociální věci</t>
  </si>
  <si>
    <t xml:space="preserve">           odvody PO odv. kultury</t>
  </si>
  <si>
    <t xml:space="preserve">              v tom: odvody z IF</t>
  </si>
  <si>
    <t>zabránění vzniku, rozvoje a šíření TBC - SR</t>
  </si>
  <si>
    <t>ostatní kapitálové výdaje</t>
  </si>
  <si>
    <t>kultura</t>
  </si>
  <si>
    <t xml:space="preserve">  z MŠMT</t>
  </si>
  <si>
    <t xml:space="preserve">                        ost.odvody</t>
  </si>
  <si>
    <t xml:space="preserve">           odvody PO odv.soc.věcí </t>
  </si>
  <si>
    <t>grantové a dílčí programy a samostat.projekty</t>
  </si>
  <si>
    <t>příspěvky PO na provoz - od ÚP</t>
  </si>
  <si>
    <t>kap. 50 - Fond reprodukce Královéhr. kraje</t>
  </si>
  <si>
    <t>v tom pro odvětví:</t>
  </si>
  <si>
    <t>činnost krajského úřadu</t>
  </si>
  <si>
    <t>doprava</t>
  </si>
  <si>
    <t>školství</t>
  </si>
  <si>
    <t>zdravotnictví</t>
  </si>
  <si>
    <t>nedaňové příjmy</t>
  </si>
  <si>
    <t>kapitálové příjmy</t>
  </si>
  <si>
    <t>investiční dotace a. s.</t>
  </si>
  <si>
    <t>Financování</t>
  </si>
  <si>
    <t>zapojení výsledku hospodaření</t>
  </si>
  <si>
    <t>investiční dotace  ze SR prostř. čerpacích účtů</t>
  </si>
  <si>
    <t>investiční dotace PO</t>
  </si>
  <si>
    <t>dot.ze SR posk.prostř.čerp.účtů u ČS a.s.</t>
  </si>
  <si>
    <t>v tom:  přijaté úroky</t>
  </si>
  <si>
    <t xml:space="preserve">            ostatní příjmy</t>
  </si>
  <si>
    <t>z toho: daň z příjmů právnic.osob za kraje</t>
  </si>
  <si>
    <t>neinvestiční dotace obcím</t>
  </si>
  <si>
    <t xml:space="preserve">             z toho: investiční dotace obcím</t>
  </si>
  <si>
    <t xml:space="preserve">            z toho: neinvestiční dotace obcím</t>
  </si>
  <si>
    <t>prevence kriminality - neinvestiční dotace obcím</t>
  </si>
  <si>
    <t xml:space="preserve">  odv. kultury</t>
  </si>
  <si>
    <t xml:space="preserve">  z MPSV</t>
  </si>
  <si>
    <t xml:space="preserve">  z Národního fondu</t>
  </si>
  <si>
    <t xml:space="preserve">           odvody PO odv.dopravy</t>
  </si>
  <si>
    <t xml:space="preserve">           platby za odebrané mn.podzem.vody</t>
  </si>
  <si>
    <t>grantové a dílčí programy a samostatné projekty</t>
  </si>
  <si>
    <t>projektové práce interiéru AC</t>
  </si>
  <si>
    <t>dataprojektor</t>
  </si>
  <si>
    <t xml:space="preserve">    z toho: ze SR</t>
  </si>
  <si>
    <t>pronájem a nákl.na detaš.pracoviště</t>
  </si>
  <si>
    <t>dot.na sociál.služby nestát.nezisk.org.-SR</t>
  </si>
  <si>
    <t xml:space="preserve">vodohosp.akce dle vodního zákona </t>
  </si>
  <si>
    <t>investiční dotace zříz.PO</t>
  </si>
  <si>
    <t>splátka dodavatelského úvěru</t>
  </si>
  <si>
    <t>kofinancování</t>
  </si>
  <si>
    <t>kap. 13 - evropská integrace</t>
  </si>
  <si>
    <t>projekt ELLA - SR</t>
  </si>
  <si>
    <t xml:space="preserve">             z toho: CEP</t>
  </si>
  <si>
    <t>rozšíření  výuky v 7. ročnících - SR</t>
  </si>
  <si>
    <t>Zdravotnický holding KHK a.s. - půjčka</t>
  </si>
  <si>
    <t>Progr.podp.soc.sl.posk.nestát.nezisk.org.-SR</t>
  </si>
  <si>
    <t>kap. 40 - územní plánování a regionální rozvoj</t>
  </si>
  <si>
    <t>ozdravná protiradonová opatření - SR</t>
  </si>
  <si>
    <t>financování běžného a investičního rozvoje - SR</t>
  </si>
  <si>
    <t>nerozděleno</t>
  </si>
  <si>
    <t xml:space="preserve">  z SFŽP</t>
  </si>
  <si>
    <t xml:space="preserve">  z MK</t>
  </si>
  <si>
    <t xml:space="preserve">  z MZ</t>
  </si>
  <si>
    <t xml:space="preserve">                    zdravotnictví</t>
  </si>
  <si>
    <t>prevence kriminality - investiční dotace obcím</t>
  </si>
  <si>
    <t>volby do zastupitelstev obcí - SR</t>
  </si>
  <si>
    <t>náhrada škod způsobených chr.živočichy - SR</t>
  </si>
  <si>
    <t>plán odpadového hospodářství - SFŽP</t>
  </si>
  <si>
    <t>vklad pro založení akciové společnosti</t>
  </si>
  <si>
    <t>kap. 12 - správa majetku kraje</t>
  </si>
  <si>
    <t>akontace leasingu AC</t>
  </si>
  <si>
    <t>státní informační politika ve vzdělávání - SR</t>
  </si>
  <si>
    <t>státní informační politika ve vzdělávání PILOT 1 - SR</t>
  </si>
  <si>
    <t>preventivní programy - SR</t>
  </si>
  <si>
    <t>program protidrogové politiky - SR</t>
  </si>
  <si>
    <t>progr. Veřejné informační služby knihoven - SR</t>
  </si>
  <si>
    <t>financování inv.rozvoje KHK - SR z r. 2004</t>
  </si>
  <si>
    <t>investiční dotace obcím</t>
  </si>
  <si>
    <t>PHARE 2003 - podp.soc.znevýhod.obyv. - SR</t>
  </si>
  <si>
    <t>vyhl.budov se zv.výskytem radonu - SR</t>
  </si>
  <si>
    <t>správa majetku kraje</t>
  </si>
  <si>
    <t>programové vybavení</t>
  </si>
  <si>
    <t xml:space="preserve">  z MŽP</t>
  </si>
  <si>
    <t xml:space="preserve">  z SÚJB a SÚRO</t>
  </si>
  <si>
    <t xml:space="preserve">  ze zahraničí</t>
  </si>
  <si>
    <t xml:space="preserve">  od krajů</t>
  </si>
  <si>
    <t>neinvestiční dotace ze SR prostř.čerpacích účtů</t>
  </si>
  <si>
    <t xml:space="preserve">  odv.dopravy</t>
  </si>
  <si>
    <t xml:space="preserve">  odv.kultury</t>
  </si>
  <si>
    <t xml:space="preserve">  z OSFA </t>
  </si>
  <si>
    <t xml:space="preserve">  z SFDI</t>
  </si>
  <si>
    <t xml:space="preserve">  odv.soc.věci</t>
  </si>
  <si>
    <t xml:space="preserve">            splátky půjček</t>
  </si>
  <si>
    <t>nájemné - SR</t>
  </si>
  <si>
    <t>čin.krajského koordinátora romských por.-SR</t>
  </si>
  <si>
    <t>příspěvky PO na provoz - SR</t>
  </si>
  <si>
    <t>krajs.progr.sníž.emisí a zl.kv.ovzd.-SFŽP-SR</t>
  </si>
  <si>
    <t>dot.ze SFDI - SR</t>
  </si>
  <si>
    <t>realiz.dokumentace na rozš.dod.technologií-AC</t>
  </si>
  <si>
    <t>výkupy pozemků</t>
  </si>
  <si>
    <t>projekt ICN - dot.ze zahraničí</t>
  </si>
  <si>
    <t>Rozvoj kapacit dalšího profes.vzdělávání - SR</t>
  </si>
  <si>
    <t>rozšíření  výuky v 7. ročnících - SR-z dot.z r.2004</t>
  </si>
  <si>
    <t>projekty romské komunity - SR</t>
  </si>
  <si>
    <t>další vzd.pedagog.prac.ZŠ s pouze I.st.-SR</t>
  </si>
  <si>
    <t>další vzd.pedagog.prac.ZŠ.-SR</t>
  </si>
  <si>
    <t>projekt evropská jazyková cena LABEL 2005 - SR</t>
  </si>
  <si>
    <t>vzdělávání žáků s postavením azylantů - SR</t>
  </si>
  <si>
    <t>grant.proj.ESF-OPRLZ - SR</t>
  </si>
  <si>
    <t>koncepce péče o nadané žáky ve šk.porad.zař.-SR</t>
  </si>
  <si>
    <t>neinvestiční dotace a. s.</t>
  </si>
  <si>
    <t>SOL Tu-rozš.lůžk.kap.v Gerontocentru Hostinné-SR</t>
  </si>
  <si>
    <t>likvidace nepoužitelných léčiv - SR</t>
  </si>
  <si>
    <t>SOL Tu-stav.úpr.DD a kojenec.ú.Dv.Kr.n.L. - SR</t>
  </si>
  <si>
    <t>kulturní aktivity a projekty - SR</t>
  </si>
  <si>
    <t>půjčené prostředky</t>
  </si>
  <si>
    <t>vzd.poskytovatelů a zadavatelů v obl.soc.sl. - SR</t>
  </si>
  <si>
    <t>POV</t>
  </si>
  <si>
    <t>návratná finanční výpomoc</t>
  </si>
  <si>
    <t xml:space="preserve">           odvody PO odv.životního prostředí a zem.</t>
  </si>
  <si>
    <t>kap. 02 - životní prostředí a zemědělství</t>
  </si>
  <si>
    <t>životní prostředí a zemědělství</t>
  </si>
  <si>
    <t xml:space="preserve">  z toho: PO - investiční dotace</t>
  </si>
  <si>
    <t xml:space="preserve">  v tom: kapitálové výdaje</t>
  </si>
  <si>
    <t xml:space="preserve">  v tom: PO - investiční dotace</t>
  </si>
  <si>
    <t xml:space="preserve">            a.s. - investiční dotace</t>
  </si>
  <si>
    <t xml:space="preserve">  v tom:běžné výdaje</t>
  </si>
  <si>
    <t xml:space="preserve">                   - neinvestiční příspěvek</t>
  </si>
  <si>
    <t xml:space="preserve">  z toho: a.s. - investiční dotace</t>
  </si>
  <si>
    <t xml:space="preserve">             PO - investiční dotace</t>
  </si>
  <si>
    <t xml:space="preserve">             kapitálové výdaje odvětví</t>
  </si>
  <si>
    <t xml:space="preserve">             běžné výdaje odvětví</t>
  </si>
  <si>
    <t xml:space="preserve">                  - neinvestiční příspěvek</t>
  </si>
  <si>
    <t xml:space="preserve">            kapitál.výdaje odvětví</t>
  </si>
  <si>
    <t>ROZPOČET KRÁLOVÉHRADECKÉHO KRAJE</t>
  </si>
  <si>
    <t>ROK 2005</t>
  </si>
  <si>
    <t>v tom odvětví: školství</t>
  </si>
  <si>
    <t>investiční přijaté dotace</t>
  </si>
  <si>
    <t xml:space="preserve">  neinv.dotace ze SR v rámci souhrn.dot.vztahu</t>
  </si>
  <si>
    <t xml:space="preserve">              v tom odvětví: zdravotnictví</t>
  </si>
  <si>
    <t xml:space="preserve">                                   soc.věcí</t>
  </si>
  <si>
    <t xml:space="preserve">                                   školství</t>
  </si>
  <si>
    <t xml:space="preserve">                                   dopravy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</si>
</sst>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3" fontId="0" fillId="0" borderId="0" xfId="0" applyAlignment="1">
      <alignment/>
    </xf>
    <xf numFmtId="3" fontId="0" fillId="0" borderId="0" xfId="0" applyBorder="1" applyAlignment="1">
      <alignment/>
    </xf>
    <xf numFmtId="164" fontId="1" fillId="0" borderId="1" xfId="18" applyFont="1" applyBorder="1" applyAlignment="1">
      <alignment horizontal="center"/>
    </xf>
    <xf numFmtId="164" fontId="1" fillId="0" borderId="2" xfId="18" applyFont="1" applyBorder="1" applyAlignment="1">
      <alignment horizontal="center"/>
    </xf>
    <xf numFmtId="3" fontId="1" fillId="0" borderId="1" xfId="0" applyFont="1" applyBorder="1" applyAlignment="1">
      <alignment horizontal="left" vertical="center"/>
    </xf>
    <xf numFmtId="3" fontId="1" fillId="0" borderId="3" xfId="0" applyFont="1" applyBorder="1" applyAlignment="1">
      <alignment/>
    </xf>
    <xf numFmtId="3" fontId="3" fillId="0" borderId="3" xfId="0" applyFont="1" applyBorder="1" applyAlignment="1">
      <alignment/>
    </xf>
    <xf numFmtId="3" fontId="0" fillId="0" borderId="3" xfId="0" applyBorder="1" applyAlignment="1">
      <alignment/>
    </xf>
    <xf numFmtId="3" fontId="0" fillId="0" borderId="3" xfId="0" applyFont="1" applyBorder="1" applyAlignment="1">
      <alignment/>
    </xf>
    <xf numFmtId="3" fontId="4" fillId="0" borderId="3" xfId="0" applyFont="1" applyBorder="1" applyAlignment="1">
      <alignment/>
    </xf>
    <xf numFmtId="164" fontId="1" fillId="0" borderId="1" xfId="18" applyNumberFormat="1" applyFont="1" applyBorder="1" applyAlignment="1">
      <alignment horizontal="center"/>
    </xf>
    <xf numFmtId="164" fontId="1" fillId="0" borderId="3" xfId="18" applyNumberFormat="1" applyFont="1" applyBorder="1" applyAlignment="1">
      <alignment/>
    </xf>
    <xf numFmtId="164" fontId="0" fillId="0" borderId="3" xfId="18" applyNumberFormat="1" applyFont="1" applyBorder="1" applyAlignment="1">
      <alignment/>
    </xf>
    <xf numFmtId="164" fontId="4" fillId="0" borderId="3" xfId="18" applyNumberFormat="1" applyFont="1" applyBorder="1" applyAlignment="1">
      <alignment/>
    </xf>
    <xf numFmtId="164" fontId="0" fillId="0" borderId="0" xfId="18" applyAlignment="1">
      <alignment/>
    </xf>
    <xf numFmtId="164" fontId="0" fillId="0" borderId="3" xfId="18" applyNumberFormat="1" applyBorder="1" applyAlignment="1">
      <alignment/>
    </xf>
    <xf numFmtId="164" fontId="0" fillId="0" borderId="4" xfId="18" applyNumberFormat="1" applyBorder="1" applyAlignment="1">
      <alignment/>
    </xf>
    <xf numFmtId="166" fontId="0" fillId="0" borderId="0" xfId="18" applyNumberFormat="1" applyAlignment="1">
      <alignment/>
    </xf>
    <xf numFmtId="164" fontId="0" fillId="0" borderId="3" xfId="18" applyNumberFormat="1" applyFont="1" applyBorder="1" applyAlignment="1">
      <alignment/>
    </xf>
    <xf numFmtId="3" fontId="0" fillId="0" borderId="3" xfId="0" applyFont="1" applyBorder="1" applyAlignment="1">
      <alignment/>
    </xf>
    <xf numFmtId="3" fontId="0" fillId="0" borderId="0" xfId="0" applyAlignment="1">
      <alignment horizontal="center" vertical="center"/>
    </xf>
    <xf numFmtId="3" fontId="3" fillId="0" borderId="3" xfId="0" applyFont="1" applyBorder="1" applyAlignment="1">
      <alignment/>
    </xf>
    <xf numFmtId="164" fontId="2" fillId="0" borderId="5" xfId="18" applyFont="1" applyBorder="1" applyAlignment="1">
      <alignment vertical="center"/>
    </xf>
    <xf numFmtId="3" fontId="2" fillId="0" borderId="6" xfId="0" applyFont="1" applyBorder="1" applyAlignment="1">
      <alignment vertical="center"/>
    </xf>
    <xf numFmtId="164" fontId="2" fillId="0" borderId="6" xfId="18" applyNumberFormat="1" applyFont="1" applyBorder="1" applyAlignment="1">
      <alignment vertical="center"/>
    </xf>
    <xf numFmtId="3" fontId="1" fillId="0" borderId="3" xfId="0" applyFont="1" applyBorder="1" applyAlignment="1">
      <alignment/>
    </xf>
    <xf numFmtId="164" fontId="1" fillId="0" borderId="3" xfId="18" applyNumberFormat="1" applyFont="1" applyBorder="1" applyAlignment="1">
      <alignment/>
    </xf>
    <xf numFmtId="3" fontId="0" fillId="0" borderId="3" xfId="0" applyFont="1" applyBorder="1" applyAlignment="1">
      <alignment vertical="center"/>
    </xf>
    <xf numFmtId="164" fontId="2" fillId="0" borderId="3" xfId="18" applyFont="1" applyBorder="1" applyAlignment="1">
      <alignment vertical="center"/>
    </xf>
    <xf numFmtId="3" fontId="2" fillId="0" borderId="3" xfId="0" applyFont="1" applyBorder="1" applyAlignment="1">
      <alignment vertical="center"/>
    </xf>
    <xf numFmtId="3" fontId="0" fillId="0" borderId="6" xfId="0" applyFont="1" applyBorder="1" applyAlignment="1">
      <alignment vertical="center"/>
    </xf>
    <xf numFmtId="164" fontId="2" fillId="0" borderId="6" xfId="18" applyFont="1" applyBorder="1" applyAlignment="1">
      <alignment vertical="center"/>
    </xf>
    <xf numFmtId="3" fontId="4" fillId="0" borderId="3" xfId="0" applyFont="1" applyBorder="1" applyAlignment="1">
      <alignment/>
    </xf>
    <xf numFmtId="3" fontId="1" fillId="0" borderId="0" xfId="0" applyFont="1" applyAlignment="1">
      <alignment/>
    </xf>
    <xf numFmtId="166" fontId="1" fillId="0" borderId="0" xfId="18" applyNumberFormat="1" applyFont="1" applyAlignment="1">
      <alignment/>
    </xf>
    <xf numFmtId="3" fontId="0" fillId="0" borderId="0" xfId="0" applyFont="1" applyBorder="1" applyAlignment="1">
      <alignment vertical="center"/>
    </xf>
    <xf numFmtId="164" fontId="2" fillId="0" borderId="0" xfId="18" applyFont="1" applyBorder="1" applyAlignment="1">
      <alignment vertical="center"/>
    </xf>
    <xf numFmtId="4" fontId="0" fillId="0" borderId="0" xfId="18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3" xfId="18" applyNumberFormat="1" applyFont="1" applyBorder="1" applyAlignment="1">
      <alignment horizontal="center"/>
    </xf>
    <xf numFmtId="165" fontId="1" fillId="0" borderId="3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1" fillId="0" borderId="3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5" fontId="0" fillId="0" borderId="3" xfId="18" applyNumberFormat="1" applyFont="1" applyBorder="1" applyAlignment="1">
      <alignment/>
    </xf>
    <xf numFmtId="165" fontId="2" fillId="0" borderId="6" xfId="18" applyNumberFormat="1" applyFont="1" applyBorder="1" applyAlignment="1">
      <alignment vertical="center"/>
    </xf>
    <xf numFmtId="165" fontId="4" fillId="0" borderId="3" xfId="18" applyNumberFormat="1" applyFont="1" applyBorder="1" applyAlignment="1">
      <alignment/>
    </xf>
    <xf numFmtId="165" fontId="0" fillId="0" borderId="4" xfId="18" applyNumberFormat="1" applyBorder="1" applyAlignment="1">
      <alignment/>
    </xf>
    <xf numFmtId="165" fontId="2" fillId="0" borderId="5" xfId="18" applyNumberFormat="1" applyFont="1" applyBorder="1" applyAlignment="1">
      <alignment vertical="center"/>
    </xf>
    <xf numFmtId="165" fontId="2" fillId="0" borderId="3" xfId="18" applyNumberFormat="1" applyFont="1" applyBorder="1" applyAlignment="1">
      <alignment vertical="center"/>
    </xf>
    <xf numFmtId="165" fontId="0" fillId="0" borderId="6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4" fillId="0" borderId="3" xfId="18" applyNumberFormat="1" applyFont="1" applyBorder="1" applyAlignment="1">
      <alignment/>
    </xf>
    <xf numFmtId="3" fontId="0" fillId="0" borderId="0" xfId="0" applyFont="1" applyAlignment="1">
      <alignment/>
    </xf>
    <xf numFmtId="3" fontId="2" fillId="0" borderId="7" xfId="0" applyFont="1" applyBorder="1" applyAlignment="1">
      <alignment vertical="center"/>
    </xf>
    <xf numFmtId="164" fontId="2" fillId="0" borderId="8" xfId="18" applyFont="1" applyBorder="1" applyAlignment="1">
      <alignment vertical="center"/>
    </xf>
    <xf numFmtId="165" fontId="2" fillId="0" borderId="8" xfId="18" applyNumberFormat="1" applyFont="1" applyBorder="1" applyAlignment="1">
      <alignment vertical="center"/>
    </xf>
    <xf numFmtId="3" fontId="8" fillId="0" borderId="9" xfId="0" applyFont="1" applyBorder="1" applyAlignment="1">
      <alignment vertical="center"/>
    </xf>
    <xf numFmtId="3" fontId="7" fillId="0" borderId="10" xfId="0" applyFont="1" applyBorder="1" applyAlignment="1">
      <alignment vertical="center"/>
    </xf>
    <xf numFmtId="3" fontId="7" fillId="0" borderId="11" xfId="0" applyFont="1" applyBorder="1" applyAlignment="1">
      <alignment vertical="center"/>
    </xf>
    <xf numFmtId="165" fontId="7" fillId="0" borderId="3" xfId="18" applyNumberFormat="1" applyFont="1" applyBorder="1" applyAlignment="1">
      <alignment vertical="center"/>
    </xf>
    <xf numFmtId="165" fontId="7" fillId="0" borderId="6" xfId="18" applyNumberFormat="1" applyFont="1" applyBorder="1" applyAlignment="1">
      <alignment vertical="center"/>
    </xf>
    <xf numFmtId="164" fontId="7" fillId="0" borderId="3" xfId="18" applyNumberFormat="1" applyFont="1" applyBorder="1" applyAlignment="1">
      <alignment vertical="center"/>
    </xf>
    <xf numFmtId="164" fontId="7" fillId="0" borderId="6" xfId="18" applyNumberFormat="1" applyFont="1" applyBorder="1" applyAlignment="1">
      <alignment vertical="center"/>
    </xf>
    <xf numFmtId="3" fontId="2" fillId="0" borderId="0" xfId="0" applyFont="1" applyFill="1" applyAlignment="1">
      <alignment horizontal="left" vertical="center"/>
    </xf>
    <xf numFmtId="164" fontId="2" fillId="0" borderId="5" xfId="18" applyNumberFormat="1" applyFont="1" applyBorder="1" applyAlignment="1">
      <alignment vertical="center"/>
    </xf>
    <xf numFmtId="3" fontId="2" fillId="0" borderId="5" xfId="0" applyFont="1" applyBorder="1" applyAlignment="1">
      <alignment vertical="center"/>
    </xf>
    <xf numFmtId="3" fontId="0" fillId="0" borderId="2" xfId="0" applyBorder="1" applyAlignment="1">
      <alignment/>
    </xf>
    <xf numFmtId="164" fontId="0" fillId="0" borderId="2" xfId="18" applyNumberFormat="1" applyBorder="1" applyAlignment="1">
      <alignment/>
    </xf>
    <xf numFmtId="165" fontId="0" fillId="0" borderId="2" xfId="18" applyNumberFormat="1" applyBorder="1" applyAlignment="1">
      <alignment/>
    </xf>
    <xf numFmtId="164" fontId="0" fillId="0" borderId="2" xfId="18" applyNumberFormat="1" applyFont="1" applyBorder="1" applyAlignment="1">
      <alignment/>
    </xf>
    <xf numFmtId="3" fontId="4" fillId="0" borderId="2" xfId="0" applyFont="1" applyBorder="1" applyAlignment="1">
      <alignment/>
    </xf>
    <xf numFmtId="164" fontId="4" fillId="0" borderId="2" xfId="18" applyNumberFormat="1" applyFont="1" applyBorder="1" applyAlignment="1">
      <alignment/>
    </xf>
    <xf numFmtId="165" fontId="4" fillId="0" borderId="2" xfId="18" applyNumberFormat="1" applyFont="1" applyBorder="1" applyAlignment="1">
      <alignment/>
    </xf>
    <xf numFmtId="3" fontId="0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1" fillId="0" borderId="12" xfId="0" applyFont="1" applyBorder="1" applyAlignment="1">
      <alignment horizontal="center" vertical="center"/>
    </xf>
    <xf numFmtId="3" fontId="0" fillId="0" borderId="13" xfId="0" applyBorder="1" applyAlignment="1">
      <alignment horizontal="center" vertical="center"/>
    </xf>
    <xf numFmtId="3" fontId="2" fillId="0" borderId="0" xfId="0" applyFont="1" applyAlignment="1">
      <alignment horizontal="center" vertical="center"/>
    </xf>
    <xf numFmtId="3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8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0.75390625" style="0" customWidth="1"/>
    <col min="2" max="2" width="18.75390625" style="14" customWidth="1"/>
    <col min="3" max="3" width="18.75390625" style="39" customWidth="1"/>
  </cols>
  <sheetData>
    <row r="1" spans="1:3" ht="19.5" customHeight="1">
      <c r="A1" s="81" t="s">
        <v>188</v>
      </c>
      <c r="B1" s="82"/>
      <c r="C1" s="82"/>
    </row>
    <row r="2" spans="1:3" ht="19.5" customHeight="1">
      <c r="A2" s="81" t="s">
        <v>189</v>
      </c>
      <c r="B2" s="82"/>
      <c r="C2" s="82"/>
    </row>
    <row r="3" spans="1:3" ht="12.75" customHeight="1">
      <c r="A3" s="67"/>
      <c r="B3" s="20"/>
      <c r="C3" s="38" t="s">
        <v>2</v>
      </c>
    </row>
    <row r="4" ht="10.5" customHeight="1" hidden="1"/>
    <row r="5" spans="1:3" ht="12.75">
      <c r="A5" s="79" t="s">
        <v>6</v>
      </c>
      <c r="B5" s="2" t="s">
        <v>0</v>
      </c>
      <c r="C5" s="40" t="s">
        <v>40</v>
      </c>
    </row>
    <row r="6" spans="1:3" ht="12.75">
      <c r="A6" s="80"/>
      <c r="B6" s="3" t="s">
        <v>1</v>
      </c>
      <c r="C6" s="41" t="s">
        <v>1</v>
      </c>
    </row>
    <row r="7" spans="1:3" ht="15" customHeight="1">
      <c r="A7" s="4" t="s">
        <v>7</v>
      </c>
      <c r="B7" s="10"/>
      <c r="C7" s="42"/>
    </row>
    <row r="8" spans="1:3" ht="12.75">
      <c r="A8" s="5" t="s">
        <v>3</v>
      </c>
      <c r="B8" s="11">
        <v>750000</v>
      </c>
      <c r="C8" s="43">
        <v>2537760.1</v>
      </c>
    </row>
    <row r="9" spans="1:3" ht="12.75">
      <c r="A9" s="19" t="s">
        <v>84</v>
      </c>
      <c r="B9" s="11"/>
      <c r="C9" s="46">
        <v>7760.1</v>
      </c>
    </row>
    <row r="10" spans="1:3" ht="12.75">
      <c r="A10" s="5" t="s">
        <v>30</v>
      </c>
      <c r="B10" s="11">
        <f>SUM(B12:B26)</f>
        <v>1325712</v>
      </c>
      <c r="C10" s="43">
        <f>SUM(C12:C26)</f>
        <v>4315768.099999999</v>
      </c>
    </row>
    <row r="11" spans="1:3" ht="12.75">
      <c r="A11" s="6" t="s">
        <v>4</v>
      </c>
      <c r="B11" s="15"/>
      <c r="C11" s="44"/>
    </row>
    <row r="12" spans="1:3" ht="12.75">
      <c r="A12" s="7" t="s">
        <v>192</v>
      </c>
      <c r="B12" s="15">
        <v>1325562</v>
      </c>
      <c r="C12" s="44">
        <v>403963</v>
      </c>
    </row>
    <row r="13" spans="1:3" ht="12.75">
      <c r="A13" s="7" t="s">
        <v>31</v>
      </c>
      <c r="B13" s="15"/>
      <c r="C13" s="44">
        <v>10947.8</v>
      </c>
    </row>
    <row r="14" spans="1:3" ht="12.75" customHeight="1">
      <c r="A14" s="7" t="s">
        <v>63</v>
      </c>
      <c r="B14" s="15"/>
      <c r="C14" s="44">
        <v>3819523.7</v>
      </c>
    </row>
    <row r="15" spans="1:3" ht="12.75">
      <c r="A15" s="7" t="s">
        <v>90</v>
      </c>
      <c r="B15" s="15"/>
      <c r="C15" s="44">
        <v>65030.2</v>
      </c>
    </row>
    <row r="16" spans="1:3" ht="12.75">
      <c r="A16" s="7" t="s">
        <v>91</v>
      </c>
      <c r="B16" s="15"/>
      <c r="C16" s="44">
        <v>2365.6</v>
      </c>
    </row>
    <row r="17" spans="1:3" ht="12.75">
      <c r="A17" s="7" t="s">
        <v>115</v>
      </c>
      <c r="B17" s="15"/>
      <c r="C17" s="44">
        <v>464</v>
      </c>
    </row>
    <row r="18" spans="1:3" ht="12.75">
      <c r="A18" s="7" t="s">
        <v>116</v>
      </c>
      <c r="B18" s="15"/>
      <c r="C18" s="44">
        <v>1094</v>
      </c>
    </row>
    <row r="19" spans="1:3" ht="12.75">
      <c r="A19" s="7" t="s">
        <v>136</v>
      </c>
      <c r="B19" s="15"/>
      <c r="C19" s="44">
        <v>9756</v>
      </c>
    </row>
    <row r="20" spans="1:3" ht="12.75">
      <c r="A20" s="7" t="s">
        <v>114</v>
      </c>
      <c r="B20" s="15"/>
      <c r="C20" s="44">
        <v>100</v>
      </c>
    </row>
    <row r="21" spans="1:3" ht="12.75">
      <c r="A21" s="7" t="s">
        <v>137</v>
      </c>
      <c r="B21" s="15"/>
      <c r="C21" s="44">
        <v>15.1</v>
      </c>
    </row>
    <row r="22" spans="1:3" ht="12.75">
      <c r="A22" s="7" t="s">
        <v>144</v>
      </c>
      <c r="B22" s="15"/>
      <c r="C22" s="44">
        <v>761</v>
      </c>
    </row>
    <row r="23" spans="1:3" ht="12.75">
      <c r="A23" s="7" t="s">
        <v>32</v>
      </c>
      <c r="B23" s="15"/>
      <c r="C23" s="44">
        <v>468.8</v>
      </c>
    </row>
    <row r="24" spans="1:3" ht="12.75">
      <c r="A24" s="7" t="s">
        <v>138</v>
      </c>
      <c r="B24" s="15"/>
      <c r="C24" s="44">
        <v>142.6</v>
      </c>
    </row>
    <row r="25" spans="1:3" ht="12.75">
      <c r="A25" s="7" t="s">
        <v>139</v>
      </c>
      <c r="B25" s="15"/>
      <c r="C25" s="44">
        <v>756</v>
      </c>
    </row>
    <row r="26" spans="1:3" ht="12.75">
      <c r="A26" s="7" t="s">
        <v>33</v>
      </c>
      <c r="B26" s="15">
        <v>150</v>
      </c>
      <c r="C26" s="44">
        <v>380.3</v>
      </c>
    </row>
    <row r="27" spans="1:3" ht="12.75">
      <c r="A27" s="25" t="s">
        <v>140</v>
      </c>
      <c r="B27" s="15"/>
      <c r="C27" s="45">
        <f>SUM(C29:C30)</f>
        <v>52</v>
      </c>
    </row>
    <row r="28" spans="1:3" ht="12.75">
      <c r="A28" s="21" t="s">
        <v>4</v>
      </c>
      <c r="B28" s="15"/>
      <c r="C28" s="44"/>
    </row>
    <row r="29" spans="1:3" ht="12.75">
      <c r="A29" s="7" t="s">
        <v>141</v>
      </c>
      <c r="B29" s="15"/>
      <c r="C29" s="44">
        <v>22</v>
      </c>
    </row>
    <row r="30" spans="1:3" ht="12.75">
      <c r="A30" s="7" t="s">
        <v>142</v>
      </c>
      <c r="B30" s="15"/>
      <c r="C30" s="44">
        <v>30</v>
      </c>
    </row>
    <row r="31" spans="1:3" ht="12.75">
      <c r="A31" s="25" t="s">
        <v>191</v>
      </c>
      <c r="B31" s="15"/>
      <c r="C31" s="45">
        <f>SUM(C33:C36)</f>
        <v>58527.5</v>
      </c>
    </row>
    <row r="32" spans="1:3" ht="12.75">
      <c r="A32" s="6" t="s">
        <v>4</v>
      </c>
      <c r="B32" s="15"/>
      <c r="C32" s="44"/>
    </row>
    <row r="33" spans="1:3" ht="12.75">
      <c r="A33" s="19" t="s">
        <v>63</v>
      </c>
      <c r="B33" s="18"/>
      <c r="C33" s="46">
        <v>1763.5</v>
      </c>
    </row>
    <row r="34" spans="1:3" ht="12.75">
      <c r="A34" s="19" t="s">
        <v>144</v>
      </c>
      <c r="B34" s="18"/>
      <c r="C34" s="46">
        <v>53625</v>
      </c>
    </row>
    <row r="35" spans="1:3" ht="12.75">
      <c r="A35" s="19" t="s">
        <v>114</v>
      </c>
      <c r="B35" s="18"/>
      <c r="C35" s="46">
        <v>139</v>
      </c>
    </row>
    <row r="36" spans="1:3" ht="12.75">
      <c r="A36" s="19" t="s">
        <v>143</v>
      </c>
      <c r="B36" s="18"/>
      <c r="C36" s="46">
        <v>3000</v>
      </c>
    </row>
    <row r="37" spans="1:3" ht="12.75">
      <c r="A37" s="25" t="s">
        <v>79</v>
      </c>
      <c r="B37" s="15"/>
      <c r="C37" s="45">
        <f>SUM(C39:C41)</f>
        <v>152809.4</v>
      </c>
    </row>
    <row r="38" spans="1:3" ht="12.75">
      <c r="A38" s="6" t="s">
        <v>4</v>
      </c>
      <c r="B38" s="15"/>
      <c r="C38" s="44"/>
    </row>
    <row r="39" spans="1:3" ht="12.75">
      <c r="A39" s="8" t="s">
        <v>141</v>
      </c>
      <c r="B39" s="15"/>
      <c r="C39" s="44">
        <v>68761</v>
      </c>
    </row>
    <row r="40" spans="1:3" ht="12.75">
      <c r="A40" s="19" t="s">
        <v>89</v>
      </c>
      <c r="B40" s="18"/>
      <c r="C40" s="46">
        <v>80728.5</v>
      </c>
    </row>
    <row r="41" spans="1:3" ht="12.75">
      <c r="A41" s="19" t="s">
        <v>145</v>
      </c>
      <c r="B41" s="18"/>
      <c r="C41" s="46">
        <v>3319.9</v>
      </c>
    </row>
    <row r="42" spans="1:3" ht="12.75">
      <c r="A42" s="5" t="s">
        <v>74</v>
      </c>
      <c r="B42" s="11">
        <f>B43+B49+B51+B54+B56+B58+B44</f>
        <v>155100</v>
      </c>
      <c r="C42" s="43">
        <f>C43+C44+C45+C49+C51+C54+C56+C58+C61+C66+C46</f>
        <v>333716.19999999995</v>
      </c>
    </row>
    <row r="43" spans="1:3" ht="12.75">
      <c r="A43" s="8" t="s">
        <v>82</v>
      </c>
      <c r="B43" s="12">
        <v>11979</v>
      </c>
      <c r="C43" s="47">
        <v>11979</v>
      </c>
    </row>
    <row r="44" spans="1:3" ht="12.75">
      <c r="A44" s="8" t="s">
        <v>93</v>
      </c>
      <c r="B44" s="18">
        <v>20000</v>
      </c>
      <c r="C44" s="47">
        <v>20000</v>
      </c>
    </row>
    <row r="45" spans="1:3" ht="12.75">
      <c r="A45" s="8" t="s">
        <v>51</v>
      </c>
      <c r="B45" s="11"/>
      <c r="C45" s="47">
        <v>81.2</v>
      </c>
    </row>
    <row r="46" spans="1:3" ht="12.75">
      <c r="A46" s="8" t="s">
        <v>92</v>
      </c>
      <c r="B46" s="18"/>
      <c r="C46" s="47">
        <v>67573</v>
      </c>
    </row>
    <row r="47" spans="1:3" ht="12.75">
      <c r="A47" s="7" t="s">
        <v>59</v>
      </c>
      <c r="B47" s="18"/>
      <c r="C47" s="47">
        <v>63073</v>
      </c>
    </row>
    <row r="48" spans="1:3" ht="12.75">
      <c r="A48" s="7" t="s">
        <v>64</v>
      </c>
      <c r="B48" s="15"/>
      <c r="C48" s="44">
        <v>4500</v>
      </c>
    </row>
    <row r="49" spans="1:3" ht="12.75">
      <c r="A49" s="8" t="s">
        <v>173</v>
      </c>
      <c r="B49" s="18">
        <v>17880</v>
      </c>
      <c r="C49" s="47">
        <v>18110</v>
      </c>
    </row>
    <row r="50" spans="1:3" ht="12.75">
      <c r="A50" s="7" t="s">
        <v>59</v>
      </c>
      <c r="B50" s="18">
        <v>17880</v>
      </c>
      <c r="C50" s="47">
        <v>18110</v>
      </c>
    </row>
    <row r="51" spans="1:3" ht="12.75">
      <c r="A51" s="7" t="s">
        <v>52</v>
      </c>
      <c r="B51" s="15">
        <v>42249</v>
      </c>
      <c r="C51" s="44">
        <v>55864.2</v>
      </c>
    </row>
    <row r="52" spans="1:3" ht="12.75">
      <c r="A52" s="7" t="s">
        <v>59</v>
      </c>
      <c r="B52" s="15">
        <v>42249</v>
      </c>
      <c r="C52" s="44">
        <v>50588</v>
      </c>
    </row>
    <row r="53" spans="1:3" ht="12.75">
      <c r="A53" s="7" t="s">
        <v>64</v>
      </c>
      <c r="B53" s="15"/>
      <c r="C53" s="44">
        <v>5276.2</v>
      </c>
    </row>
    <row r="54" spans="1:3" ht="12.75">
      <c r="A54" s="7" t="s">
        <v>56</v>
      </c>
      <c r="B54" s="15">
        <v>26377</v>
      </c>
      <c r="C54" s="44">
        <v>18239</v>
      </c>
    </row>
    <row r="55" spans="1:3" ht="12.75">
      <c r="A55" s="7" t="s">
        <v>59</v>
      </c>
      <c r="B55" s="15">
        <v>26377</v>
      </c>
      <c r="C55" s="44">
        <v>18239</v>
      </c>
    </row>
    <row r="56" spans="1:3" ht="12.75">
      <c r="A56" s="7" t="s">
        <v>58</v>
      </c>
      <c r="B56" s="15">
        <v>5876</v>
      </c>
      <c r="C56" s="44">
        <v>5829.4</v>
      </c>
    </row>
    <row r="57" spans="1:3" ht="12.75">
      <c r="A57" s="7" t="s">
        <v>59</v>
      </c>
      <c r="B57" s="15">
        <v>5876</v>
      </c>
      <c r="C57" s="44">
        <v>5829.4</v>
      </c>
    </row>
    <row r="58" spans="1:3" ht="12.75">
      <c r="A58" s="7" t="s">
        <v>65</v>
      </c>
      <c r="B58" s="15">
        <v>30739</v>
      </c>
      <c r="C58" s="44">
        <f>C59+C60</f>
        <v>30952.8</v>
      </c>
    </row>
    <row r="59" spans="1:3" ht="12.75">
      <c r="A59" s="7" t="s">
        <v>59</v>
      </c>
      <c r="B59" s="15">
        <v>30739</v>
      </c>
      <c r="C59" s="44">
        <v>30729</v>
      </c>
    </row>
    <row r="60" spans="1:3" ht="12.75">
      <c r="A60" s="70" t="s">
        <v>64</v>
      </c>
      <c r="B60" s="71"/>
      <c r="C60" s="72">
        <v>223.8</v>
      </c>
    </row>
    <row r="61" spans="1:3" ht="12.75">
      <c r="A61" s="7" t="s">
        <v>83</v>
      </c>
      <c r="B61" s="15"/>
      <c r="C61" s="44">
        <f>SUM(C62:C65)</f>
        <v>30087.600000000002</v>
      </c>
    </row>
    <row r="62" spans="1:3" ht="12.75">
      <c r="A62" s="7" t="s">
        <v>193</v>
      </c>
      <c r="B62" s="15"/>
      <c r="C62" s="44">
        <v>25958.4</v>
      </c>
    </row>
    <row r="63" spans="1:3" ht="12.75">
      <c r="A63" s="7" t="s">
        <v>194</v>
      </c>
      <c r="B63" s="15"/>
      <c r="C63" s="44">
        <v>971</v>
      </c>
    </row>
    <row r="64" spans="1:3" ht="12.75">
      <c r="A64" s="7" t="s">
        <v>195</v>
      </c>
      <c r="B64" s="15"/>
      <c r="C64" s="44">
        <v>3000</v>
      </c>
    </row>
    <row r="65" spans="1:3" ht="12.75">
      <c r="A65" s="7" t="s">
        <v>196</v>
      </c>
      <c r="B65" s="15"/>
      <c r="C65" s="44">
        <v>158.2</v>
      </c>
    </row>
    <row r="66" spans="1:3" ht="12.75">
      <c r="A66" s="7" t="s">
        <v>146</v>
      </c>
      <c r="B66" s="15"/>
      <c r="C66" s="44">
        <v>75000</v>
      </c>
    </row>
    <row r="67" spans="1:3" ht="12.75">
      <c r="A67" s="25" t="s">
        <v>75</v>
      </c>
      <c r="B67" s="26">
        <v>0</v>
      </c>
      <c r="C67" s="45">
        <f>SUM(C68:C69)</f>
        <v>29277.2</v>
      </c>
    </row>
    <row r="68" spans="1:3" ht="12.75">
      <c r="A68" s="19" t="s">
        <v>190</v>
      </c>
      <c r="B68" s="15"/>
      <c r="C68" s="44">
        <v>5469.7</v>
      </c>
    </row>
    <row r="69" spans="1:3" ht="12.75">
      <c r="A69" s="19" t="s">
        <v>117</v>
      </c>
      <c r="B69" s="15"/>
      <c r="C69" s="44">
        <v>23807.5</v>
      </c>
    </row>
    <row r="70" spans="1:3" ht="12.75">
      <c r="A70" s="5" t="s">
        <v>41</v>
      </c>
      <c r="B70" s="15"/>
      <c r="C70" s="45">
        <v>7479.7</v>
      </c>
    </row>
    <row r="71" spans="1:3" ht="21.75" customHeight="1" thickBot="1">
      <c r="A71" s="23" t="s">
        <v>5</v>
      </c>
      <c r="B71" s="24">
        <f>B8+B10+B42+B70+B67</f>
        <v>2230812</v>
      </c>
      <c r="C71" s="48">
        <f>C8+C10+C37+C42+C67+C70+C31+C27</f>
        <v>7435390.2</v>
      </c>
    </row>
    <row r="72" spans="1:3" ht="21.75" customHeight="1">
      <c r="A72" s="5" t="s">
        <v>8</v>
      </c>
      <c r="B72" s="11"/>
      <c r="C72" s="44"/>
    </row>
    <row r="73" spans="1:3" ht="19.5" customHeight="1">
      <c r="A73" s="5" t="s">
        <v>17</v>
      </c>
      <c r="B73" s="11">
        <f>B74</f>
        <v>52893</v>
      </c>
      <c r="C73" s="43">
        <f>C74+C87</f>
        <v>41449.90000000001</v>
      </c>
    </row>
    <row r="74" spans="1:3" ht="15" customHeight="1">
      <c r="A74" s="9" t="s">
        <v>46</v>
      </c>
      <c r="B74" s="13">
        <f>SUM(B76:B84)</f>
        <v>52893</v>
      </c>
      <c r="C74" s="49">
        <f>SUM(C76:C86)-C82</f>
        <v>39295.600000000006</v>
      </c>
    </row>
    <row r="75" spans="1:3" ht="10.5" customHeight="1">
      <c r="A75" s="6" t="s">
        <v>4</v>
      </c>
      <c r="B75" s="15"/>
      <c r="C75" s="44"/>
    </row>
    <row r="76" spans="1:3" ht="12.75" customHeight="1">
      <c r="A76" s="7" t="s">
        <v>9</v>
      </c>
      <c r="B76" s="15">
        <v>12951</v>
      </c>
      <c r="C76" s="44">
        <v>15441</v>
      </c>
    </row>
    <row r="77" spans="1:3" ht="12.75" customHeight="1">
      <c r="A77" s="7" t="s">
        <v>10</v>
      </c>
      <c r="B77" s="16">
        <v>2536</v>
      </c>
      <c r="C77" s="44">
        <v>3844</v>
      </c>
    </row>
    <row r="78" spans="1:3" ht="12.75" customHeight="1">
      <c r="A78" s="7" t="s">
        <v>11</v>
      </c>
      <c r="B78" s="15">
        <v>500</v>
      </c>
      <c r="C78" s="44">
        <v>2184.5</v>
      </c>
    </row>
    <row r="79" spans="1:3" ht="12.75" customHeight="1">
      <c r="A79" s="7" t="s">
        <v>12</v>
      </c>
      <c r="B79" s="15">
        <f>9906</f>
        <v>9906</v>
      </c>
      <c r="C79" s="44">
        <f>10273.7</f>
        <v>10273.7</v>
      </c>
    </row>
    <row r="80" spans="1:3" ht="12.75" customHeight="1">
      <c r="A80" s="7" t="s">
        <v>34</v>
      </c>
      <c r="B80" s="15">
        <v>20000</v>
      </c>
      <c r="C80" s="44">
        <v>0</v>
      </c>
    </row>
    <row r="81" spans="1:3" ht="12.75" customHeight="1">
      <c r="A81" s="7" t="s">
        <v>35</v>
      </c>
      <c r="B81" s="15">
        <v>2000</v>
      </c>
      <c r="C81" s="44">
        <v>92.4</v>
      </c>
    </row>
    <row r="82" spans="1:3" ht="12.75" customHeight="1">
      <c r="A82" s="7" t="s">
        <v>87</v>
      </c>
      <c r="B82" s="15"/>
      <c r="C82" s="44">
        <v>80</v>
      </c>
    </row>
    <row r="83" spans="1:3" ht="12.75" customHeight="1">
      <c r="A83" s="7" t="s">
        <v>88</v>
      </c>
      <c r="B83" s="15"/>
      <c r="C83" s="44">
        <v>125</v>
      </c>
    </row>
    <row r="84" spans="1:3" ht="12.75" customHeight="1">
      <c r="A84" s="7" t="s">
        <v>13</v>
      </c>
      <c r="B84" s="15">
        <v>5000</v>
      </c>
      <c r="C84" s="44">
        <v>6805</v>
      </c>
    </row>
    <row r="85" spans="1:3" ht="12.75" customHeight="1">
      <c r="A85" s="7" t="s">
        <v>103</v>
      </c>
      <c r="B85" s="15"/>
      <c r="C85" s="44">
        <v>30</v>
      </c>
    </row>
    <row r="86" spans="1:3" ht="12.75" customHeight="1">
      <c r="A86" s="7" t="s">
        <v>94</v>
      </c>
      <c r="B86" s="15"/>
      <c r="C86" s="44">
        <v>500</v>
      </c>
    </row>
    <row r="87" spans="1:3" ht="15" customHeight="1">
      <c r="A87" s="9" t="s">
        <v>47</v>
      </c>
      <c r="B87" s="13"/>
      <c r="C87" s="49">
        <f>SUM(C89:C92)</f>
        <v>2154.3</v>
      </c>
    </row>
    <row r="88" spans="1:3" ht="10.5" customHeight="1">
      <c r="A88" s="6" t="s">
        <v>4</v>
      </c>
      <c r="B88" s="15"/>
      <c r="C88" s="44"/>
    </row>
    <row r="89" spans="1:3" ht="12.75" customHeight="1">
      <c r="A89" s="8" t="s">
        <v>118</v>
      </c>
      <c r="B89" s="15"/>
      <c r="C89" s="44">
        <v>1075</v>
      </c>
    </row>
    <row r="90" spans="1:3" ht="12.75" customHeight="1">
      <c r="A90" s="8" t="s">
        <v>96</v>
      </c>
      <c r="B90" s="15"/>
      <c r="C90" s="44">
        <v>89.3</v>
      </c>
    </row>
    <row r="91" spans="1:3" ht="12.75" customHeight="1">
      <c r="A91" s="8" t="s">
        <v>35</v>
      </c>
      <c r="B91" s="15"/>
      <c r="C91" s="44">
        <v>735</v>
      </c>
    </row>
    <row r="92" spans="1:3" ht="12.75" customHeight="1">
      <c r="A92" s="8" t="s">
        <v>13</v>
      </c>
      <c r="B92" s="15"/>
      <c r="C92" s="44">
        <v>255</v>
      </c>
    </row>
    <row r="93" spans="1:3" ht="19.5" customHeight="1">
      <c r="A93" s="5" t="s">
        <v>18</v>
      </c>
      <c r="B93" s="11">
        <f>B94</f>
        <v>174499</v>
      </c>
      <c r="C93" s="43">
        <f>C94+C108</f>
        <v>191641.6</v>
      </c>
    </row>
    <row r="94" spans="1:3" ht="15" customHeight="1">
      <c r="A94" s="9" t="s">
        <v>46</v>
      </c>
      <c r="B94" s="13">
        <f>SUM(B96:B107)</f>
        <v>174499</v>
      </c>
      <c r="C94" s="49">
        <f>SUM(C96:C107)-C97-C99</f>
        <v>191509.6</v>
      </c>
    </row>
    <row r="95" spans="1:3" ht="10.5" customHeight="1">
      <c r="A95" s="6" t="s">
        <v>4</v>
      </c>
      <c r="B95" s="15"/>
      <c r="C95" s="44"/>
    </row>
    <row r="96" spans="1:3" ht="12.75" customHeight="1">
      <c r="A96" s="7" t="s">
        <v>14</v>
      </c>
      <c r="B96" s="15">
        <v>99173</v>
      </c>
      <c r="C96" s="44">
        <v>100198</v>
      </c>
    </row>
    <row r="97" spans="1:3" ht="12.75" customHeight="1">
      <c r="A97" s="7" t="s">
        <v>97</v>
      </c>
      <c r="B97" s="15"/>
      <c r="C97" s="44">
        <v>2781</v>
      </c>
    </row>
    <row r="98" spans="1:3" ht="12.75" customHeight="1">
      <c r="A98" s="7" t="s">
        <v>10</v>
      </c>
      <c r="B98" s="15">
        <v>34280</v>
      </c>
      <c r="C98" s="44">
        <v>34972.8</v>
      </c>
    </row>
    <row r="99" spans="1:3" ht="12.75" customHeight="1">
      <c r="A99" s="7" t="s">
        <v>97</v>
      </c>
      <c r="B99" s="15"/>
      <c r="C99" s="44">
        <v>976</v>
      </c>
    </row>
    <row r="100" spans="1:3" ht="12.75" customHeight="1">
      <c r="A100" s="7" t="s">
        <v>15</v>
      </c>
      <c r="B100" s="15">
        <v>280</v>
      </c>
      <c r="C100" s="44">
        <v>280</v>
      </c>
    </row>
    <row r="101" spans="1:3" ht="12.75" customHeight="1">
      <c r="A101" s="7" t="s">
        <v>12</v>
      </c>
      <c r="B101" s="15">
        <f>34755</f>
        <v>34755</v>
      </c>
      <c r="C101" s="44">
        <v>41124.2</v>
      </c>
    </row>
    <row r="102" spans="1:3" ht="12.75" customHeight="1">
      <c r="A102" s="7" t="s">
        <v>16</v>
      </c>
      <c r="B102" s="15">
        <v>152</v>
      </c>
      <c r="C102" s="44">
        <v>152</v>
      </c>
    </row>
    <row r="103" spans="1:3" ht="12.75" customHeight="1">
      <c r="A103" s="7" t="s">
        <v>98</v>
      </c>
      <c r="B103" s="15">
        <v>5859</v>
      </c>
      <c r="C103" s="44">
        <v>10698</v>
      </c>
    </row>
    <row r="104" spans="1:3" ht="12.75" customHeight="1">
      <c r="A104" s="7" t="s">
        <v>147</v>
      </c>
      <c r="B104" s="15"/>
      <c r="C104" s="44">
        <v>3649</v>
      </c>
    </row>
    <row r="105" spans="1:3" ht="12.75" customHeight="1">
      <c r="A105" s="7" t="s">
        <v>119</v>
      </c>
      <c r="B105" s="15"/>
      <c r="C105" s="44">
        <v>30</v>
      </c>
    </row>
    <row r="106" spans="1:3" ht="12.75" customHeight="1">
      <c r="A106" s="7" t="s">
        <v>148</v>
      </c>
      <c r="B106" s="15"/>
      <c r="C106" s="44">
        <v>384</v>
      </c>
    </row>
    <row r="107" spans="1:3" ht="12.75" customHeight="1">
      <c r="A107" s="7" t="s">
        <v>99</v>
      </c>
      <c r="B107" s="15"/>
      <c r="C107" s="44">
        <v>21.6</v>
      </c>
    </row>
    <row r="108" spans="1:3" ht="12.75" customHeight="1">
      <c r="A108" s="9" t="s">
        <v>47</v>
      </c>
      <c r="B108" s="13"/>
      <c r="C108" s="49">
        <f>C110</f>
        <v>132</v>
      </c>
    </row>
    <row r="109" spans="1:3" ht="10.5" customHeight="1">
      <c r="A109" s="6" t="s">
        <v>4</v>
      </c>
      <c r="B109" s="15"/>
      <c r="C109" s="44"/>
    </row>
    <row r="110" spans="1:3" ht="12.75" customHeight="1">
      <c r="A110" s="8" t="s">
        <v>135</v>
      </c>
      <c r="B110" s="15"/>
      <c r="C110" s="44">
        <v>132</v>
      </c>
    </row>
    <row r="111" spans="1:3" ht="19.5" customHeight="1">
      <c r="A111" s="5" t="s">
        <v>174</v>
      </c>
      <c r="B111" s="11">
        <f>B112</f>
        <v>55617</v>
      </c>
      <c r="C111" s="43">
        <f>C112+C121</f>
        <v>172661.6</v>
      </c>
    </row>
    <row r="112" spans="1:3" ht="15" customHeight="1">
      <c r="A112" s="9" t="s">
        <v>46</v>
      </c>
      <c r="B112" s="13">
        <f>SUM(B114:B120)</f>
        <v>55617</v>
      </c>
      <c r="C112" s="49">
        <f>SUM(C114:C120)</f>
        <v>92289.6</v>
      </c>
    </row>
    <row r="113" spans="1:3" ht="10.5" customHeight="1">
      <c r="A113" s="6" t="s">
        <v>4</v>
      </c>
      <c r="B113" s="11"/>
      <c r="C113" s="44"/>
    </row>
    <row r="114" spans="1:3" ht="12.75" customHeight="1">
      <c r="A114" s="7" t="s">
        <v>22</v>
      </c>
      <c r="B114" s="12">
        <v>42277</v>
      </c>
      <c r="C114" s="44">
        <v>42277</v>
      </c>
    </row>
    <row r="115" spans="1:3" ht="12.75" customHeight="1">
      <c r="A115" s="70" t="s">
        <v>149</v>
      </c>
      <c r="B115" s="73"/>
      <c r="C115" s="72">
        <v>9756</v>
      </c>
    </row>
    <row r="116" spans="1:3" ht="12.75" customHeight="1">
      <c r="A116" s="7" t="s">
        <v>12</v>
      </c>
      <c r="B116" s="12">
        <v>13340</v>
      </c>
      <c r="C116" s="44">
        <v>30385.9</v>
      </c>
    </row>
    <row r="117" spans="1:3" ht="12.75" customHeight="1">
      <c r="A117" s="7" t="s">
        <v>85</v>
      </c>
      <c r="B117" s="12"/>
      <c r="C117" s="44">
        <v>4946.1</v>
      </c>
    </row>
    <row r="118" spans="1:3" ht="12.75" customHeight="1">
      <c r="A118" s="7" t="s">
        <v>120</v>
      </c>
      <c r="B118" s="12"/>
      <c r="C118" s="44">
        <v>268.6</v>
      </c>
    </row>
    <row r="119" spans="1:3" ht="12.75" customHeight="1">
      <c r="A119" s="7" t="s">
        <v>121</v>
      </c>
      <c r="B119" s="12"/>
      <c r="C119" s="44">
        <v>100</v>
      </c>
    </row>
    <row r="120" spans="1:3" ht="12.75" customHeight="1">
      <c r="A120" s="7" t="s">
        <v>66</v>
      </c>
      <c r="B120" s="12"/>
      <c r="C120" s="44">
        <v>4556</v>
      </c>
    </row>
    <row r="121" spans="1:3" ht="15" customHeight="1">
      <c r="A121" s="32" t="s">
        <v>47</v>
      </c>
      <c r="B121" s="12"/>
      <c r="C121" s="55">
        <f>SUM(C123:C127)</f>
        <v>80372</v>
      </c>
    </row>
    <row r="122" spans="1:3" ht="10.5" customHeight="1">
      <c r="A122" s="21" t="s">
        <v>4</v>
      </c>
      <c r="B122" s="12"/>
      <c r="C122" s="45"/>
    </row>
    <row r="123" spans="1:3" ht="12.75" customHeight="1">
      <c r="A123" s="7" t="s">
        <v>122</v>
      </c>
      <c r="B123" s="12"/>
      <c r="C123" s="44">
        <v>600</v>
      </c>
    </row>
    <row r="124" spans="1:3" ht="12.75" customHeight="1">
      <c r="A124" s="19" t="s">
        <v>131</v>
      </c>
      <c r="B124" s="12"/>
      <c r="C124" s="46">
        <v>15473</v>
      </c>
    </row>
    <row r="125" spans="1:3" ht="12.75" customHeight="1">
      <c r="A125" s="19" t="s">
        <v>150</v>
      </c>
      <c r="B125" s="12"/>
      <c r="C125" s="46">
        <v>139</v>
      </c>
    </row>
    <row r="126" spans="1:3" ht="12.75" customHeight="1">
      <c r="A126" s="7" t="s">
        <v>66</v>
      </c>
      <c r="B126" s="12"/>
      <c r="C126" s="44">
        <v>3544</v>
      </c>
    </row>
    <row r="127" spans="1:3" ht="12.75" customHeight="1">
      <c r="A127" s="19" t="s">
        <v>100</v>
      </c>
      <c r="B127" s="12"/>
      <c r="C127" s="46">
        <v>60616</v>
      </c>
    </row>
    <row r="128" spans="1:3" ht="12.75" customHeight="1">
      <c r="A128" s="19" t="s">
        <v>86</v>
      </c>
      <c r="B128" s="12"/>
      <c r="C128" s="46">
        <v>52320</v>
      </c>
    </row>
    <row r="129" spans="1:3" ht="19.5" customHeight="1">
      <c r="A129" s="5" t="s">
        <v>19</v>
      </c>
      <c r="B129" s="11">
        <f>B130</f>
        <v>412174</v>
      </c>
      <c r="C129" s="43">
        <f>C130+C142</f>
        <v>1183369</v>
      </c>
    </row>
    <row r="130" spans="1:3" ht="15" customHeight="1">
      <c r="A130" s="9" t="s">
        <v>46</v>
      </c>
      <c r="B130" s="13">
        <f>SUM(B133:B141)</f>
        <v>412174</v>
      </c>
      <c r="C130" s="49">
        <f>SUM(C133:C141)</f>
        <v>967315.7</v>
      </c>
    </row>
    <row r="131" spans="1:3" ht="10.5" customHeight="1">
      <c r="A131" s="6" t="s">
        <v>4</v>
      </c>
      <c r="B131" s="11"/>
      <c r="C131" s="44"/>
    </row>
    <row r="132" spans="1:3" ht="12.75" customHeight="1">
      <c r="A132" s="8" t="s">
        <v>53</v>
      </c>
      <c r="B132" s="11"/>
      <c r="C132" s="44"/>
    </row>
    <row r="133" spans="1:3" ht="12.75" customHeight="1">
      <c r="A133" s="8" t="s">
        <v>54</v>
      </c>
      <c r="B133" s="12">
        <v>182696</v>
      </c>
      <c r="C133" s="44">
        <v>210684.5</v>
      </c>
    </row>
    <row r="134" spans="1:3" ht="12.75" customHeight="1">
      <c r="A134" s="7" t="s">
        <v>55</v>
      </c>
      <c r="B134" s="12">
        <v>153058</v>
      </c>
      <c r="C134" s="44">
        <v>292763</v>
      </c>
    </row>
    <row r="135" spans="1:3" ht="12.75" customHeight="1">
      <c r="A135" s="7" t="s">
        <v>22</v>
      </c>
      <c r="B135" s="12"/>
      <c r="C135" s="44">
        <v>391103.5</v>
      </c>
    </row>
    <row r="136" spans="1:3" ht="12.75" customHeight="1">
      <c r="A136" s="7" t="s">
        <v>42</v>
      </c>
      <c r="B136" s="12">
        <v>3460</v>
      </c>
      <c r="C136" s="44">
        <v>3160</v>
      </c>
    </row>
    <row r="137" spans="1:3" ht="12.75" customHeight="1">
      <c r="A137" s="7" t="s">
        <v>151</v>
      </c>
      <c r="B137" s="12"/>
      <c r="C137" s="44">
        <v>761</v>
      </c>
    </row>
    <row r="138" spans="1:3" ht="12.75" customHeight="1">
      <c r="A138" s="7" t="s">
        <v>81</v>
      </c>
      <c r="B138" s="12"/>
      <c r="C138" s="44">
        <v>22</v>
      </c>
    </row>
    <row r="139" spans="1:3" ht="12.75" customHeight="1">
      <c r="A139" s="7" t="s">
        <v>102</v>
      </c>
      <c r="B139" s="12">
        <v>70000</v>
      </c>
      <c r="C139" s="44">
        <v>67796</v>
      </c>
    </row>
    <row r="140" spans="1:3" ht="12.75" customHeight="1">
      <c r="A140" s="7" t="s">
        <v>103</v>
      </c>
      <c r="B140" s="12"/>
      <c r="C140" s="44">
        <v>8</v>
      </c>
    </row>
    <row r="141" spans="1:3" ht="12.75" customHeight="1">
      <c r="A141" s="7" t="s">
        <v>12</v>
      </c>
      <c r="B141" s="12">
        <v>2960</v>
      </c>
      <c r="C141" s="44">
        <v>1017.7</v>
      </c>
    </row>
    <row r="142" spans="1:3" ht="15" customHeight="1">
      <c r="A142" s="32" t="s">
        <v>47</v>
      </c>
      <c r="B142" s="12"/>
      <c r="C142" s="55">
        <f>SUM(C144:C149)</f>
        <v>216053.3</v>
      </c>
    </row>
    <row r="143" spans="1:3" ht="10.5" customHeight="1">
      <c r="A143" s="21" t="s">
        <v>4</v>
      </c>
      <c r="B143" s="12"/>
      <c r="C143" s="45"/>
    </row>
    <row r="144" spans="1:3" ht="12.75" customHeight="1">
      <c r="A144" s="19" t="s">
        <v>61</v>
      </c>
      <c r="B144" s="12"/>
      <c r="C144" s="46">
        <v>6722.7</v>
      </c>
    </row>
    <row r="145" spans="1:3" ht="12.75" customHeight="1">
      <c r="A145" s="19" t="s">
        <v>101</v>
      </c>
      <c r="B145" s="12"/>
      <c r="C145" s="46">
        <v>62996.2</v>
      </c>
    </row>
    <row r="146" spans="1:3" ht="12.75" customHeight="1">
      <c r="A146" s="19" t="s">
        <v>131</v>
      </c>
      <c r="B146" s="12"/>
      <c r="C146" s="46">
        <v>350</v>
      </c>
    </row>
    <row r="147" spans="1:3" ht="12.75" customHeight="1">
      <c r="A147" s="19" t="s">
        <v>151</v>
      </c>
      <c r="B147" s="12"/>
      <c r="C147" s="46">
        <v>53625</v>
      </c>
    </row>
    <row r="148" spans="1:3" ht="12.75" customHeight="1">
      <c r="A148" s="19" t="s">
        <v>81</v>
      </c>
      <c r="B148" s="12"/>
      <c r="C148" s="46">
        <v>68761</v>
      </c>
    </row>
    <row r="149" spans="1:3" ht="12.75" customHeight="1">
      <c r="A149" s="19" t="s">
        <v>103</v>
      </c>
      <c r="B149" s="12"/>
      <c r="C149" s="46">
        <v>23598.4</v>
      </c>
    </row>
    <row r="150" spans="1:3" ht="19.5" customHeight="1">
      <c r="A150" s="5" t="s">
        <v>20</v>
      </c>
      <c r="B150" s="11">
        <f>B151</f>
        <v>4606</v>
      </c>
      <c r="C150" s="43">
        <f>C151+C156</f>
        <v>10060</v>
      </c>
    </row>
    <row r="151" spans="1:3" ht="15" customHeight="1">
      <c r="A151" s="9" t="s">
        <v>46</v>
      </c>
      <c r="B151" s="13">
        <f>SUM(B153:B155)</f>
        <v>4606</v>
      </c>
      <c r="C151" s="49">
        <f>SUM(C153:C155)</f>
        <v>9760</v>
      </c>
    </row>
    <row r="152" spans="1:3" ht="10.5" customHeight="1">
      <c r="A152" s="6" t="s">
        <v>4</v>
      </c>
      <c r="B152" s="11"/>
      <c r="C152" s="44"/>
    </row>
    <row r="153" spans="1:3" ht="12.75" customHeight="1">
      <c r="A153" s="7" t="s">
        <v>12</v>
      </c>
      <c r="B153" s="18">
        <v>4606</v>
      </c>
      <c r="C153" s="44">
        <v>8240</v>
      </c>
    </row>
    <row r="154" spans="1:3" ht="12.75" customHeight="1">
      <c r="A154" s="7" t="s">
        <v>85</v>
      </c>
      <c r="B154" s="18"/>
      <c r="C154" s="44">
        <v>520</v>
      </c>
    </row>
    <row r="155" spans="1:3" ht="12.75" customHeight="1">
      <c r="A155" s="7" t="s">
        <v>66</v>
      </c>
      <c r="B155" s="18"/>
      <c r="C155" s="44">
        <v>1000</v>
      </c>
    </row>
    <row r="156" spans="1:3" ht="12.75" customHeight="1">
      <c r="A156" s="32" t="s">
        <v>47</v>
      </c>
      <c r="B156" s="12"/>
      <c r="C156" s="55">
        <f>C158</f>
        <v>300</v>
      </c>
    </row>
    <row r="157" spans="1:3" ht="10.5" customHeight="1">
      <c r="A157" s="21" t="s">
        <v>4</v>
      </c>
      <c r="B157" s="12"/>
      <c r="C157" s="45"/>
    </row>
    <row r="158" spans="1:3" ht="12.75" customHeight="1">
      <c r="A158" s="7" t="s">
        <v>61</v>
      </c>
      <c r="B158" s="18"/>
      <c r="C158" s="44">
        <v>300</v>
      </c>
    </row>
    <row r="159" spans="1:3" ht="19.5" customHeight="1">
      <c r="A159" s="25" t="s">
        <v>123</v>
      </c>
      <c r="B159" s="26">
        <f>B160+B164</f>
        <v>0</v>
      </c>
      <c r="C159" s="45">
        <f>C160+C164</f>
        <v>92526.9</v>
      </c>
    </row>
    <row r="160" spans="1:3" ht="12.75" customHeight="1">
      <c r="A160" s="9" t="s">
        <v>46</v>
      </c>
      <c r="B160" s="13">
        <f>SUM(B162:B169)</f>
        <v>0</v>
      </c>
      <c r="C160" s="49">
        <f>SUM(C162:C163)</f>
        <v>22737</v>
      </c>
    </row>
    <row r="161" spans="1:3" ht="10.5" customHeight="1">
      <c r="A161" s="6" t="s">
        <v>4</v>
      </c>
      <c r="B161" s="11"/>
      <c r="C161" s="44"/>
    </row>
    <row r="162" spans="1:3" ht="12.75" customHeight="1">
      <c r="A162" s="7" t="s">
        <v>12</v>
      </c>
      <c r="B162" s="18"/>
      <c r="C162" s="44">
        <v>2737</v>
      </c>
    </row>
    <row r="163" spans="1:3" ht="12.75" customHeight="1">
      <c r="A163" s="7" t="s">
        <v>34</v>
      </c>
      <c r="B163" s="18"/>
      <c r="C163" s="44">
        <v>20000</v>
      </c>
    </row>
    <row r="164" spans="1:3" ht="12.75" customHeight="1">
      <c r="A164" s="32" t="s">
        <v>47</v>
      </c>
      <c r="B164" s="12"/>
      <c r="C164" s="55">
        <f>SUM(C166:C169)</f>
        <v>69789.9</v>
      </c>
    </row>
    <row r="165" spans="1:3" ht="10.5" customHeight="1">
      <c r="A165" s="21" t="s">
        <v>4</v>
      </c>
      <c r="B165" s="12"/>
      <c r="C165" s="45"/>
    </row>
    <row r="166" spans="1:3" ht="12.75" customHeight="1">
      <c r="A166" s="19" t="s">
        <v>95</v>
      </c>
      <c r="B166" s="12"/>
      <c r="C166" s="46">
        <v>249</v>
      </c>
    </row>
    <row r="167" spans="1:3" ht="12.75" customHeight="1">
      <c r="A167" s="19" t="s">
        <v>152</v>
      </c>
      <c r="B167" s="12"/>
      <c r="C167" s="46">
        <v>48.9</v>
      </c>
    </row>
    <row r="168" spans="1:3" ht="12.75" customHeight="1">
      <c r="A168" s="19" t="s">
        <v>153</v>
      </c>
      <c r="B168" s="12"/>
      <c r="C168" s="46">
        <v>474</v>
      </c>
    </row>
    <row r="169" spans="1:3" ht="12.75" customHeight="1">
      <c r="A169" s="19" t="s">
        <v>124</v>
      </c>
      <c r="B169" s="12"/>
      <c r="C169" s="46">
        <v>69018</v>
      </c>
    </row>
    <row r="170" spans="1:3" ht="19.5" customHeight="1">
      <c r="A170" s="5" t="s">
        <v>104</v>
      </c>
      <c r="B170" s="11">
        <f>B171</f>
        <v>2700</v>
      </c>
      <c r="C170" s="43">
        <f>C171+C180</f>
        <v>86336.4</v>
      </c>
    </row>
    <row r="171" spans="1:3" ht="15" customHeight="1">
      <c r="A171" s="74" t="s">
        <v>46</v>
      </c>
      <c r="B171" s="75">
        <f>SUM(B173:B174)</f>
        <v>2700</v>
      </c>
      <c r="C171" s="76">
        <f>SUM(C173:C178)</f>
        <v>62117.6</v>
      </c>
    </row>
    <row r="172" spans="1:3" ht="10.5" customHeight="1">
      <c r="A172" s="6" t="s">
        <v>4</v>
      </c>
      <c r="B172" s="11"/>
      <c r="C172" s="44"/>
    </row>
    <row r="173" spans="1:3" ht="12.75" customHeight="1">
      <c r="A173" s="7" t="s">
        <v>12</v>
      </c>
      <c r="B173" s="18">
        <v>200</v>
      </c>
      <c r="C173" s="44">
        <v>981.2</v>
      </c>
    </row>
    <row r="174" spans="1:3" ht="12.75" customHeight="1">
      <c r="A174" s="7" t="s">
        <v>22</v>
      </c>
      <c r="B174" s="18">
        <v>2500</v>
      </c>
      <c r="C174" s="44">
        <v>5675</v>
      </c>
    </row>
    <row r="175" spans="1:3" ht="12.75" customHeight="1">
      <c r="A175" s="7" t="s">
        <v>105</v>
      </c>
      <c r="B175" s="18"/>
      <c r="C175" s="44">
        <v>451.1</v>
      </c>
    </row>
    <row r="176" spans="1:3" ht="12.75" customHeight="1">
      <c r="A176" s="7" t="s">
        <v>154</v>
      </c>
      <c r="B176" s="18"/>
      <c r="C176" s="44">
        <v>142.6</v>
      </c>
    </row>
    <row r="177" spans="1:3" ht="12.75" customHeight="1">
      <c r="A177" s="7" t="s">
        <v>155</v>
      </c>
      <c r="B177" s="18"/>
      <c r="C177" s="44">
        <v>13370</v>
      </c>
    </row>
    <row r="178" spans="1:3" ht="12.75" customHeight="1">
      <c r="A178" s="7" t="s">
        <v>103</v>
      </c>
      <c r="B178" s="18"/>
      <c r="C178" s="44">
        <v>41497.7</v>
      </c>
    </row>
    <row r="179" spans="1:3" ht="12.75" customHeight="1">
      <c r="A179" s="7" t="s">
        <v>106</v>
      </c>
      <c r="B179" s="18"/>
      <c r="C179" s="44">
        <v>6265.5</v>
      </c>
    </row>
    <row r="180" spans="1:3" ht="15" customHeight="1">
      <c r="A180" s="32" t="s">
        <v>47</v>
      </c>
      <c r="B180" s="12"/>
      <c r="C180" s="55">
        <f>C182</f>
        <v>24218.8</v>
      </c>
    </row>
    <row r="181" spans="1:3" ht="10.5" customHeight="1">
      <c r="A181" s="21" t="s">
        <v>4</v>
      </c>
      <c r="B181" s="12"/>
      <c r="C181" s="45"/>
    </row>
    <row r="182" spans="1:3" ht="12.75" customHeight="1">
      <c r="A182" s="19" t="s">
        <v>103</v>
      </c>
      <c r="B182" s="12"/>
      <c r="C182" s="46">
        <v>24218.8</v>
      </c>
    </row>
    <row r="183" spans="1:3" ht="19.5" customHeight="1">
      <c r="A183" s="5" t="s">
        <v>21</v>
      </c>
      <c r="B183" s="11">
        <f>B184</f>
        <v>300810</v>
      </c>
      <c r="C183" s="43">
        <f>C184+C208</f>
        <v>4185463.2000000007</v>
      </c>
    </row>
    <row r="184" spans="1:3" ht="12.75" customHeight="1">
      <c r="A184" s="9" t="s">
        <v>46</v>
      </c>
      <c r="B184" s="13">
        <f>SUM(B186:B207)</f>
        <v>300810</v>
      </c>
      <c r="C184" s="49">
        <f>SUM(C186:C207)</f>
        <v>4152074.0000000005</v>
      </c>
    </row>
    <row r="185" spans="1:3" ht="10.5" customHeight="1">
      <c r="A185" s="6" t="s">
        <v>4</v>
      </c>
      <c r="B185" s="15"/>
      <c r="C185" s="44"/>
    </row>
    <row r="186" spans="1:3" ht="12.75" customHeight="1">
      <c r="A186" s="8" t="s">
        <v>22</v>
      </c>
      <c r="B186" s="15">
        <v>281830</v>
      </c>
      <c r="C186" s="44">
        <v>299609.7</v>
      </c>
    </row>
    <row r="187" spans="1:3" ht="12.75" customHeight="1">
      <c r="A187" s="8" t="s">
        <v>39</v>
      </c>
      <c r="B187" s="15"/>
      <c r="C187" s="44"/>
    </row>
    <row r="188" spans="1:3" ht="12.75" customHeight="1">
      <c r="A188" s="8" t="s">
        <v>36</v>
      </c>
      <c r="B188" s="15"/>
      <c r="C188" s="44">
        <v>1442611.4</v>
      </c>
    </row>
    <row r="189" spans="1:4" ht="12.75" customHeight="1">
      <c r="A189" s="8" t="s">
        <v>37</v>
      </c>
      <c r="B189" s="15"/>
      <c r="C189" s="44">
        <v>127708</v>
      </c>
      <c r="D189" s="1"/>
    </row>
    <row r="190" spans="1:3" ht="12.75" customHeight="1">
      <c r="A190" s="8" t="s">
        <v>38</v>
      </c>
      <c r="B190" s="15"/>
      <c r="C190" s="44">
        <v>2204439.6</v>
      </c>
    </row>
    <row r="191" spans="1:3" ht="12.75" customHeight="1">
      <c r="A191" s="8" t="s">
        <v>43</v>
      </c>
      <c r="B191" s="15"/>
      <c r="C191" s="44">
        <v>1330</v>
      </c>
    </row>
    <row r="192" spans="1:3" ht="12.75" customHeight="1">
      <c r="A192" s="8" t="s">
        <v>107</v>
      </c>
      <c r="B192" s="15"/>
      <c r="C192" s="44">
        <v>4853.1</v>
      </c>
    </row>
    <row r="193" spans="1:3" ht="12.75" customHeight="1">
      <c r="A193" s="8" t="s">
        <v>156</v>
      </c>
      <c r="B193" s="15"/>
      <c r="C193" s="44">
        <v>34.7</v>
      </c>
    </row>
    <row r="194" spans="1:3" ht="12.75" customHeight="1">
      <c r="A194" s="8" t="s">
        <v>125</v>
      </c>
      <c r="B194" s="15"/>
      <c r="C194" s="44">
        <v>29906.5</v>
      </c>
    </row>
    <row r="195" spans="1:3" ht="12.75" customHeight="1">
      <c r="A195" s="8" t="s">
        <v>126</v>
      </c>
      <c r="B195" s="15"/>
      <c r="C195" s="44">
        <v>115.1</v>
      </c>
    </row>
    <row r="196" spans="1:3" ht="12.75" customHeight="1">
      <c r="A196" s="8" t="s">
        <v>127</v>
      </c>
      <c r="B196" s="15"/>
      <c r="C196" s="44">
        <v>746</v>
      </c>
    </row>
    <row r="197" spans="1:3" ht="12.75" customHeight="1">
      <c r="A197" s="8" t="s">
        <v>157</v>
      </c>
      <c r="B197" s="15"/>
      <c r="C197" s="44">
        <v>791.1</v>
      </c>
    </row>
    <row r="198" spans="1:3" ht="12.75" customHeight="1">
      <c r="A198" s="8" t="s">
        <v>158</v>
      </c>
      <c r="B198" s="15"/>
      <c r="C198" s="44">
        <v>395</v>
      </c>
    </row>
    <row r="199" spans="1:3" ht="12.75" customHeight="1">
      <c r="A199" s="8" t="s">
        <v>159</v>
      </c>
      <c r="B199" s="15"/>
      <c r="C199" s="44">
        <v>4878</v>
      </c>
    </row>
    <row r="200" spans="1:3" ht="12.75" customHeight="1">
      <c r="A200" s="8" t="s">
        <v>160</v>
      </c>
      <c r="B200" s="15"/>
      <c r="C200" s="44">
        <v>50</v>
      </c>
    </row>
    <row r="201" spans="1:3" ht="12.75" customHeight="1">
      <c r="A201" s="8" t="s">
        <v>161</v>
      </c>
      <c r="B201" s="15"/>
      <c r="C201" s="44">
        <v>1393</v>
      </c>
    </row>
    <row r="202" spans="1:3" ht="12.75" customHeight="1">
      <c r="A202" s="8" t="s">
        <v>162</v>
      </c>
      <c r="B202" s="15"/>
      <c r="C202" s="44">
        <v>265.9</v>
      </c>
    </row>
    <row r="203" spans="1:3" ht="12.75" customHeight="1">
      <c r="A203" s="8" t="s">
        <v>163</v>
      </c>
      <c r="B203" s="15"/>
      <c r="C203" s="44">
        <v>41</v>
      </c>
    </row>
    <row r="204" spans="1:3" ht="12.75" customHeight="1">
      <c r="A204" s="8" t="s">
        <v>67</v>
      </c>
      <c r="B204" s="15"/>
      <c r="C204" s="44">
        <v>323.9</v>
      </c>
    </row>
    <row r="205" spans="1:3" ht="12.75" customHeight="1">
      <c r="A205" s="7" t="s">
        <v>12</v>
      </c>
      <c r="B205" s="15">
        <v>18980</v>
      </c>
      <c r="C205" s="44">
        <v>17922</v>
      </c>
    </row>
    <row r="206" spans="1:3" ht="12.75" customHeight="1">
      <c r="A206" s="7" t="s">
        <v>85</v>
      </c>
      <c r="B206" s="15"/>
      <c r="C206" s="44">
        <v>600</v>
      </c>
    </row>
    <row r="207" spans="1:3" ht="12.75" customHeight="1">
      <c r="A207" s="7" t="s">
        <v>66</v>
      </c>
      <c r="B207" s="15"/>
      <c r="C207" s="44">
        <v>14060</v>
      </c>
    </row>
    <row r="208" spans="1:3" ht="15" customHeight="1">
      <c r="A208" s="32" t="s">
        <v>47</v>
      </c>
      <c r="B208" s="15"/>
      <c r="C208" s="55">
        <f>SUM(C210:C213)</f>
        <v>33389.2</v>
      </c>
    </row>
    <row r="209" spans="1:3" ht="10.5" customHeight="1">
      <c r="A209" s="6" t="s">
        <v>4</v>
      </c>
      <c r="B209" s="15"/>
      <c r="C209" s="45"/>
    </row>
    <row r="210" spans="1:3" ht="12.75" customHeight="1">
      <c r="A210" s="19" t="s">
        <v>61</v>
      </c>
      <c r="B210" s="18"/>
      <c r="C210" s="46">
        <v>23139</v>
      </c>
    </row>
    <row r="211" spans="1:3" ht="12.75" customHeight="1">
      <c r="A211" s="19" t="s">
        <v>80</v>
      </c>
      <c r="B211" s="18"/>
      <c r="C211" s="46">
        <v>2996.7</v>
      </c>
    </row>
    <row r="212" spans="1:3" ht="12.75" customHeight="1">
      <c r="A212" s="19" t="s">
        <v>125</v>
      </c>
      <c r="B212" s="18"/>
      <c r="C212" s="46">
        <v>1763.5</v>
      </c>
    </row>
    <row r="213" spans="1:3" ht="12.75" customHeight="1">
      <c r="A213" s="7" t="s">
        <v>66</v>
      </c>
      <c r="B213" s="15"/>
      <c r="C213" s="44">
        <v>5490</v>
      </c>
    </row>
    <row r="214" spans="1:3" ht="19.5" customHeight="1">
      <c r="A214" s="5" t="s">
        <v>23</v>
      </c>
      <c r="B214" s="11">
        <f>B215+B226</f>
        <v>220874</v>
      </c>
      <c r="C214" s="43">
        <f>C215+C226</f>
        <v>325636.3</v>
      </c>
    </row>
    <row r="215" spans="1:3" ht="15" customHeight="1">
      <c r="A215" s="9" t="s">
        <v>46</v>
      </c>
      <c r="B215" s="13">
        <f>SUM(B217:B225)</f>
        <v>220874</v>
      </c>
      <c r="C215" s="49">
        <f>SUM(C217:C225)</f>
        <v>316807.7</v>
      </c>
    </row>
    <row r="216" spans="1:3" ht="10.5" customHeight="1">
      <c r="A216" s="6" t="s">
        <v>4</v>
      </c>
      <c r="B216" s="11"/>
      <c r="C216" s="44"/>
    </row>
    <row r="217" spans="1:3" ht="12.75" customHeight="1">
      <c r="A217" s="8" t="s">
        <v>22</v>
      </c>
      <c r="B217" s="12">
        <v>177812</v>
      </c>
      <c r="C217" s="44">
        <v>185122.6</v>
      </c>
    </row>
    <row r="218" spans="1:3" ht="12.75" customHeight="1">
      <c r="A218" s="8" t="s">
        <v>164</v>
      </c>
      <c r="B218" s="12">
        <v>8760</v>
      </c>
      <c r="C218" s="44">
        <v>62448.9</v>
      </c>
    </row>
    <row r="219" spans="1:3" ht="12.75" customHeight="1">
      <c r="A219" s="8" t="s">
        <v>108</v>
      </c>
      <c r="B219" s="12"/>
      <c r="C219" s="44">
        <v>50000</v>
      </c>
    </row>
    <row r="220" spans="1:3" ht="12.75" customHeight="1">
      <c r="A220" s="8" t="s">
        <v>67</v>
      </c>
      <c r="B220" s="12"/>
      <c r="C220" s="44">
        <v>12.4</v>
      </c>
    </row>
    <row r="221" spans="1:3" ht="12.75" customHeight="1">
      <c r="A221" s="8" t="s">
        <v>60</v>
      </c>
      <c r="B221" s="12"/>
      <c r="C221" s="50">
        <v>2155.5</v>
      </c>
    </row>
    <row r="222" spans="1:3" ht="12.75" customHeight="1">
      <c r="A222" s="8" t="s">
        <v>166</v>
      </c>
      <c r="B222" s="12"/>
      <c r="C222" s="50">
        <v>403.7</v>
      </c>
    </row>
    <row r="223" spans="1:3" ht="12.75" customHeight="1">
      <c r="A223" s="8" t="s">
        <v>128</v>
      </c>
      <c r="B223" s="12"/>
      <c r="C223" s="50">
        <v>94</v>
      </c>
    </row>
    <row r="224" spans="1:3" ht="12.75" customHeight="1">
      <c r="A224" s="8" t="s">
        <v>165</v>
      </c>
      <c r="B224" s="12"/>
      <c r="C224" s="50">
        <v>1000</v>
      </c>
    </row>
    <row r="225" spans="1:3" ht="12.75" customHeight="1">
      <c r="A225" s="7" t="s">
        <v>12</v>
      </c>
      <c r="B225" s="15">
        <v>34302</v>
      </c>
      <c r="C225" s="44">
        <v>15570.6</v>
      </c>
    </row>
    <row r="226" spans="1:3" ht="15" customHeight="1">
      <c r="A226" s="9" t="s">
        <v>47</v>
      </c>
      <c r="B226" s="13"/>
      <c r="C226" s="49">
        <f>SUM(C228:C231)</f>
        <v>8828.6</v>
      </c>
    </row>
    <row r="227" spans="1:3" ht="10.5" customHeight="1">
      <c r="A227" s="6" t="s">
        <v>4</v>
      </c>
      <c r="B227" s="15"/>
      <c r="C227" s="44"/>
    </row>
    <row r="228" spans="1:3" ht="12.75" customHeight="1">
      <c r="A228" s="77" t="s">
        <v>76</v>
      </c>
      <c r="B228" s="73"/>
      <c r="C228" s="72">
        <v>200.6</v>
      </c>
    </row>
    <row r="229" spans="1:3" ht="12.75" customHeight="1">
      <c r="A229" s="8" t="s">
        <v>80</v>
      </c>
      <c r="B229" s="12"/>
      <c r="C229" s="50">
        <v>4114</v>
      </c>
    </row>
    <row r="230" spans="1:3" ht="12.75" customHeight="1">
      <c r="A230" s="8" t="s">
        <v>61</v>
      </c>
      <c r="B230" s="12"/>
      <c r="C230" s="50">
        <v>1514</v>
      </c>
    </row>
    <row r="231" spans="1:3" ht="12.75" customHeight="1">
      <c r="A231" s="8" t="s">
        <v>167</v>
      </c>
      <c r="B231" s="12"/>
      <c r="C231" s="50">
        <v>3000</v>
      </c>
    </row>
    <row r="232" spans="1:3" ht="19.5" customHeight="1">
      <c r="A232" s="5" t="s">
        <v>24</v>
      </c>
      <c r="B232" s="11">
        <f>B233</f>
        <v>84468</v>
      </c>
      <c r="C232" s="43">
        <f>C233+C243</f>
        <v>210276</v>
      </c>
    </row>
    <row r="233" spans="1:3" ht="15" customHeight="1">
      <c r="A233" s="9" t="s">
        <v>46</v>
      </c>
      <c r="B233" s="13">
        <f>SUM(B235:B242)</f>
        <v>84468</v>
      </c>
      <c r="C233" s="49">
        <f>SUM(C235:C242)</f>
        <v>129347.5</v>
      </c>
    </row>
    <row r="234" spans="1:3" ht="10.5" customHeight="1">
      <c r="A234" s="6" t="s">
        <v>4</v>
      </c>
      <c r="B234" s="15"/>
      <c r="C234" s="44"/>
    </row>
    <row r="235" spans="1:3" ht="12.75" customHeight="1">
      <c r="A235" s="8" t="s">
        <v>22</v>
      </c>
      <c r="B235" s="15">
        <v>84468</v>
      </c>
      <c r="C235" s="44">
        <v>94822.6</v>
      </c>
    </row>
    <row r="236" spans="1:3" ht="12.75" customHeight="1">
      <c r="A236" s="8" t="s">
        <v>12</v>
      </c>
      <c r="B236" s="15"/>
      <c r="C236" s="44">
        <v>11989.5</v>
      </c>
    </row>
    <row r="237" spans="1:3" ht="12.75" customHeight="1">
      <c r="A237" s="8" t="s">
        <v>85</v>
      </c>
      <c r="B237" s="15"/>
      <c r="C237" s="44">
        <v>10556.9</v>
      </c>
    </row>
    <row r="238" spans="1:3" ht="12.75" customHeight="1">
      <c r="A238" s="8" t="s">
        <v>168</v>
      </c>
      <c r="B238" s="15"/>
      <c r="C238" s="44">
        <v>100</v>
      </c>
    </row>
    <row r="239" spans="1:3" ht="12.75" customHeight="1">
      <c r="A239" s="8" t="s">
        <v>129</v>
      </c>
      <c r="B239" s="15"/>
      <c r="C239" s="44">
        <v>364</v>
      </c>
    </row>
    <row r="240" spans="1:3" ht="12.75" customHeight="1">
      <c r="A240" s="8" t="s">
        <v>67</v>
      </c>
      <c r="B240" s="15"/>
      <c r="C240" s="44">
        <v>64.5</v>
      </c>
    </row>
    <row r="241" spans="1:3" ht="12.75" customHeight="1">
      <c r="A241" s="8" t="s">
        <v>81</v>
      </c>
      <c r="B241" s="12"/>
      <c r="C241" s="47">
        <v>30</v>
      </c>
    </row>
    <row r="242" spans="1:3" ht="12.75" customHeight="1">
      <c r="A242" s="7" t="s">
        <v>66</v>
      </c>
      <c r="B242" s="15"/>
      <c r="C242" s="44">
        <v>11420</v>
      </c>
    </row>
    <row r="243" spans="1:3" ht="15" customHeight="1">
      <c r="A243" s="9" t="s">
        <v>47</v>
      </c>
      <c r="B243" s="13"/>
      <c r="C243" s="49">
        <f>C246+C245</f>
        <v>80928.5</v>
      </c>
    </row>
    <row r="244" spans="1:3" ht="10.5" customHeight="1">
      <c r="A244" s="6" t="s">
        <v>4</v>
      </c>
      <c r="B244" s="15"/>
      <c r="C244" s="44"/>
    </row>
    <row r="245" spans="1:3" ht="12.75" customHeight="1">
      <c r="A245" s="8" t="s">
        <v>131</v>
      </c>
      <c r="B245" s="15"/>
      <c r="C245" s="44">
        <v>200</v>
      </c>
    </row>
    <row r="246" spans="1:3" ht="12.75" customHeight="1">
      <c r="A246" s="8" t="s">
        <v>81</v>
      </c>
      <c r="B246" s="12"/>
      <c r="C246" s="47">
        <v>80728.5</v>
      </c>
    </row>
    <row r="247" spans="1:3" ht="21.75" customHeight="1">
      <c r="A247" s="5" t="s">
        <v>49</v>
      </c>
      <c r="B247" s="11">
        <v>4360</v>
      </c>
      <c r="C247" s="43">
        <f>C249</f>
        <v>4360</v>
      </c>
    </row>
    <row r="248" spans="1:3" ht="10.5" customHeight="1">
      <c r="A248" s="6" t="s">
        <v>4</v>
      </c>
      <c r="B248" s="15"/>
      <c r="C248" s="44"/>
    </row>
    <row r="249" spans="1:3" ht="12.75" customHeight="1">
      <c r="A249" s="8" t="s">
        <v>85</v>
      </c>
      <c r="B249" s="12">
        <v>4360</v>
      </c>
      <c r="C249" s="47">
        <v>4360</v>
      </c>
    </row>
    <row r="250" spans="1:3" ht="19.5" customHeight="1">
      <c r="A250" s="5" t="s">
        <v>25</v>
      </c>
      <c r="B250" s="11">
        <f>B251+B262</f>
        <v>320547</v>
      </c>
      <c r="C250" s="43">
        <f>C251+C262</f>
        <v>429420.00000000006</v>
      </c>
    </row>
    <row r="251" spans="1:3" ht="15" customHeight="1">
      <c r="A251" s="9" t="s">
        <v>46</v>
      </c>
      <c r="B251" s="13">
        <f>SUM(B253:B261)</f>
        <v>320547</v>
      </c>
      <c r="C251" s="49">
        <f>SUM(C253:C261)</f>
        <v>424990.00000000006</v>
      </c>
    </row>
    <row r="252" spans="1:3" ht="10.5" customHeight="1">
      <c r="A252" s="6" t="s">
        <v>4</v>
      </c>
      <c r="B252" s="15"/>
      <c r="C252" s="44"/>
    </row>
    <row r="253" spans="1:3" ht="12.75" customHeight="1">
      <c r="A253" s="7" t="s">
        <v>26</v>
      </c>
      <c r="B253" s="15">
        <v>314057</v>
      </c>
      <c r="C253" s="44">
        <v>330996</v>
      </c>
    </row>
    <row r="254" spans="1:3" ht="12.75" customHeight="1">
      <c r="A254" s="8" t="s">
        <v>85</v>
      </c>
      <c r="B254" s="12"/>
      <c r="C254" s="47">
        <v>10053.4</v>
      </c>
    </row>
    <row r="255" spans="1:3" ht="12.75" customHeight="1">
      <c r="A255" s="7" t="s">
        <v>12</v>
      </c>
      <c r="B255" s="15">
        <v>6490</v>
      </c>
      <c r="C255" s="44">
        <v>8449.5</v>
      </c>
    </row>
    <row r="256" spans="1:3" ht="12.75" customHeight="1">
      <c r="A256" s="7" t="s">
        <v>169</v>
      </c>
      <c r="B256" s="15"/>
      <c r="C256" s="44">
        <v>2000</v>
      </c>
    </row>
    <row r="257" spans="1:3" ht="12.75" customHeight="1">
      <c r="A257" s="7" t="s">
        <v>109</v>
      </c>
      <c r="B257" s="15"/>
      <c r="C257" s="44">
        <v>48670.4</v>
      </c>
    </row>
    <row r="258" spans="1:3" ht="12.75" customHeight="1">
      <c r="A258" s="7" t="s">
        <v>132</v>
      </c>
      <c r="B258" s="15"/>
      <c r="C258" s="44">
        <v>2550.4</v>
      </c>
    </row>
    <row r="259" spans="1:3" ht="12.75" customHeight="1">
      <c r="A259" s="7" t="s">
        <v>170</v>
      </c>
      <c r="B259" s="15"/>
      <c r="C259" s="44">
        <v>2332.3</v>
      </c>
    </row>
    <row r="260" spans="1:3" ht="12.75" customHeight="1">
      <c r="A260" s="8" t="s">
        <v>67</v>
      </c>
      <c r="B260" s="15"/>
      <c r="C260" s="44">
        <v>68</v>
      </c>
    </row>
    <row r="261" spans="1:3" ht="12.75" customHeight="1">
      <c r="A261" s="7" t="s">
        <v>66</v>
      </c>
      <c r="B261" s="15"/>
      <c r="C261" s="44">
        <v>19870</v>
      </c>
    </row>
    <row r="262" spans="1:3" ht="12.75" customHeight="1">
      <c r="A262" s="9" t="s">
        <v>47</v>
      </c>
      <c r="B262" s="13"/>
      <c r="C262" s="49">
        <f>SUM(C264:C267)</f>
        <v>4430</v>
      </c>
    </row>
    <row r="263" spans="1:3" ht="10.5" customHeight="1">
      <c r="A263" s="6" t="s">
        <v>4</v>
      </c>
      <c r="B263" s="15"/>
      <c r="C263" s="44"/>
    </row>
    <row r="264" spans="1:3" ht="12.75" customHeight="1">
      <c r="A264" s="8" t="s">
        <v>130</v>
      </c>
      <c r="B264" s="15"/>
      <c r="C264" s="44">
        <v>633.4</v>
      </c>
    </row>
    <row r="265" spans="1:3" ht="12.75" customHeight="1">
      <c r="A265" s="8" t="s">
        <v>61</v>
      </c>
      <c r="B265" s="15"/>
      <c r="C265" s="44">
        <v>130</v>
      </c>
    </row>
    <row r="266" spans="1:3" ht="12.75" customHeight="1">
      <c r="A266" s="8" t="s">
        <v>131</v>
      </c>
      <c r="B266" s="12"/>
      <c r="C266" s="47">
        <v>346.7</v>
      </c>
    </row>
    <row r="267" spans="1:3" ht="12.75" customHeight="1">
      <c r="A267" s="8" t="s">
        <v>81</v>
      </c>
      <c r="B267" s="15"/>
      <c r="C267" s="44">
        <v>3319.9</v>
      </c>
    </row>
    <row r="268" spans="1:3" ht="19.5" customHeight="1">
      <c r="A268" s="5" t="s">
        <v>27</v>
      </c>
      <c r="B268" s="11">
        <f>B269</f>
        <v>6060</v>
      </c>
      <c r="C268" s="43">
        <f>C269</f>
        <v>0</v>
      </c>
    </row>
    <row r="269" spans="1:3" ht="15" customHeight="1">
      <c r="A269" s="9" t="s">
        <v>46</v>
      </c>
      <c r="B269" s="13">
        <f>SUM(B271:B271)</f>
        <v>6060</v>
      </c>
      <c r="C269" s="49">
        <f>SUM(C271:C271)</f>
        <v>0</v>
      </c>
    </row>
    <row r="270" spans="1:3" ht="10.5" customHeight="1">
      <c r="A270" s="6" t="s">
        <v>4</v>
      </c>
      <c r="B270" s="11"/>
      <c r="C270" s="44"/>
    </row>
    <row r="271" spans="1:3" ht="12.75" customHeight="1">
      <c r="A271" s="8" t="s">
        <v>12</v>
      </c>
      <c r="B271" s="12">
        <v>6060</v>
      </c>
      <c r="C271" s="47">
        <v>0</v>
      </c>
    </row>
    <row r="272" spans="1:3" ht="19.5" customHeight="1">
      <c r="A272" s="5" t="s">
        <v>110</v>
      </c>
      <c r="B272" s="11">
        <f>B273+B282</f>
        <v>2940</v>
      </c>
      <c r="C272" s="43">
        <f>C273+C282</f>
        <v>80093</v>
      </c>
    </row>
    <row r="273" spans="1:3" ht="15" customHeight="1">
      <c r="A273" s="9" t="s">
        <v>46</v>
      </c>
      <c r="B273" s="13">
        <f>B275</f>
        <v>2940</v>
      </c>
      <c r="C273" s="49">
        <f>SUM(C275:C281)</f>
        <v>51324.2</v>
      </c>
    </row>
    <row r="274" spans="1:3" ht="10.5" customHeight="1">
      <c r="A274" s="6" t="s">
        <v>4</v>
      </c>
      <c r="B274" s="11"/>
      <c r="C274" s="44"/>
    </row>
    <row r="275" spans="1:3" ht="12.75" customHeight="1">
      <c r="A275" s="7" t="s">
        <v>12</v>
      </c>
      <c r="B275" s="12">
        <v>2940</v>
      </c>
      <c r="C275" s="44">
        <v>4515.5</v>
      </c>
    </row>
    <row r="276" spans="1:3" ht="12.75" customHeight="1">
      <c r="A276" s="7" t="s">
        <v>85</v>
      </c>
      <c r="B276" s="12"/>
      <c r="C276" s="44">
        <v>50</v>
      </c>
    </row>
    <row r="277" spans="1:3" ht="12.75" customHeight="1">
      <c r="A277" s="7" t="s">
        <v>171</v>
      </c>
      <c r="B277" s="12"/>
      <c r="C277" s="44">
        <v>31250</v>
      </c>
    </row>
    <row r="278" spans="1:3" ht="12.75" customHeight="1">
      <c r="A278" s="7" t="s">
        <v>172</v>
      </c>
      <c r="B278" s="12"/>
      <c r="C278" s="44">
        <v>2641.6</v>
      </c>
    </row>
    <row r="279" spans="1:3" ht="12.75" customHeight="1">
      <c r="A279" s="7" t="s">
        <v>111</v>
      </c>
      <c r="B279" s="12"/>
      <c r="C279" s="44">
        <v>300</v>
      </c>
    </row>
    <row r="280" spans="1:3" ht="12.75" customHeight="1">
      <c r="A280" s="7" t="s">
        <v>133</v>
      </c>
      <c r="B280" s="12"/>
      <c r="C280" s="44">
        <v>15.1</v>
      </c>
    </row>
    <row r="281" spans="1:3" ht="12.75" customHeight="1">
      <c r="A281" s="7" t="s">
        <v>66</v>
      </c>
      <c r="B281" s="15"/>
      <c r="C281" s="44">
        <v>12552</v>
      </c>
    </row>
    <row r="282" spans="1:3" ht="15" customHeight="1">
      <c r="A282" s="9" t="s">
        <v>47</v>
      </c>
      <c r="B282" s="13"/>
      <c r="C282" s="49">
        <f>SUM(C284:C286)</f>
        <v>28768.8</v>
      </c>
    </row>
    <row r="283" spans="1:3" ht="10.5" customHeight="1">
      <c r="A283" s="78" t="s">
        <v>4</v>
      </c>
      <c r="B283" s="71"/>
      <c r="C283" s="72"/>
    </row>
    <row r="284" spans="1:3" ht="12.75" customHeight="1">
      <c r="A284" s="8" t="s">
        <v>61</v>
      </c>
      <c r="B284" s="15"/>
      <c r="C284" s="44">
        <v>2186.8</v>
      </c>
    </row>
    <row r="285" spans="1:3" ht="12.75" customHeight="1">
      <c r="A285" s="8" t="s">
        <v>171</v>
      </c>
      <c r="B285" s="15"/>
      <c r="C285" s="44">
        <v>13750</v>
      </c>
    </row>
    <row r="286" spans="1:3" ht="12.75" customHeight="1">
      <c r="A286" s="7" t="s">
        <v>66</v>
      </c>
      <c r="B286" s="15"/>
      <c r="C286" s="44">
        <v>12832</v>
      </c>
    </row>
    <row r="287" spans="1:3" ht="19.5" customHeight="1">
      <c r="A287" s="5" t="s">
        <v>28</v>
      </c>
      <c r="B287" s="11">
        <f>B288+B293</f>
        <v>465143</v>
      </c>
      <c r="C287" s="43">
        <f>C288</f>
        <v>33572.3</v>
      </c>
    </row>
    <row r="288" spans="1:3" ht="15" customHeight="1">
      <c r="A288" s="9" t="s">
        <v>46</v>
      </c>
      <c r="B288" s="13">
        <f>SUM(B290:B292)</f>
        <v>156385</v>
      </c>
      <c r="C288" s="49">
        <f>SUM(C290:C292)</f>
        <v>33572.3</v>
      </c>
    </row>
    <row r="289" spans="1:3" ht="10.5" customHeight="1">
      <c r="A289" s="6" t="s">
        <v>4</v>
      </c>
      <c r="B289" s="11"/>
      <c r="C289" s="43"/>
    </row>
    <row r="290" spans="1:3" ht="12.75" customHeight="1">
      <c r="A290" s="7" t="s">
        <v>45</v>
      </c>
      <c r="B290" s="15">
        <v>156385</v>
      </c>
      <c r="C290" s="44">
        <v>476.3</v>
      </c>
    </row>
    <row r="291" spans="1:3" ht="12.75" customHeight="1">
      <c r="A291" s="7" t="s">
        <v>50</v>
      </c>
      <c r="B291" s="15"/>
      <c r="C291" s="44">
        <v>7760.1</v>
      </c>
    </row>
    <row r="292" spans="1:3" ht="12.75" customHeight="1">
      <c r="A292" s="8" t="s">
        <v>44</v>
      </c>
      <c r="B292" s="15"/>
      <c r="C292" s="44">
        <v>25335.9</v>
      </c>
    </row>
    <row r="293" spans="1:3" ht="15" customHeight="1">
      <c r="A293" s="9" t="s">
        <v>47</v>
      </c>
      <c r="B293" s="13">
        <f>B295</f>
        <v>308758</v>
      </c>
      <c r="C293" s="49">
        <f>C295</f>
        <v>0</v>
      </c>
    </row>
    <row r="294" spans="1:3" ht="10.5" customHeight="1">
      <c r="A294" s="6" t="s">
        <v>4</v>
      </c>
      <c r="B294" s="15"/>
      <c r="C294" s="44"/>
    </row>
    <row r="295" spans="1:3" ht="12.75" customHeight="1">
      <c r="A295" s="8" t="s">
        <v>112</v>
      </c>
      <c r="B295" s="15">
        <v>308758</v>
      </c>
      <c r="C295" s="44">
        <v>0</v>
      </c>
    </row>
    <row r="296" spans="1:3" ht="21.75" customHeight="1">
      <c r="A296" s="5" t="s">
        <v>68</v>
      </c>
      <c r="B296" s="11">
        <f>B301+B303+B306+B310+B313+B319+B322+B326</f>
        <v>123121</v>
      </c>
      <c r="C296" s="43">
        <f>C301+C303+C306+C310+C313+C319+C322+C326+C308</f>
        <v>718248.3</v>
      </c>
    </row>
    <row r="297" spans="1:3" ht="10.5" customHeight="1">
      <c r="A297" s="6" t="s">
        <v>4</v>
      </c>
      <c r="B297" s="11"/>
      <c r="C297" s="43"/>
    </row>
    <row r="298" spans="1:3" ht="12.75" customHeight="1">
      <c r="A298" s="5" t="s">
        <v>46</v>
      </c>
      <c r="B298" s="11">
        <v>0</v>
      </c>
      <c r="C298" s="43">
        <f>C312+C316+C318+C321+C324+C309</f>
        <v>24991.7</v>
      </c>
    </row>
    <row r="299" spans="1:3" ht="12.75" customHeight="1">
      <c r="A299" s="5" t="s">
        <v>47</v>
      </c>
      <c r="B299" s="11">
        <f>B311+B323+B326</f>
        <v>123121</v>
      </c>
      <c r="C299" s="43">
        <f>C296-C298</f>
        <v>693256.6000000001</v>
      </c>
    </row>
    <row r="300" spans="1:3" ht="10.5" customHeight="1">
      <c r="A300" s="21" t="s">
        <v>69</v>
      </c>
      <c r="B300" s="18"/>
      <c r="C300" s="43"/>
    </row>
    <row r="301" spans="1:3" ht="12.75" customHeight="1">
      <c r="A301" s="19" t="s">
        <v>70</v>
      </c>
      <c r="B301" s="18"/>
      <c r="C301" s="46">
        <v>4837.3</v>
      </c>
    </row>
    <row r="302" spans="1:3" ht="12.75" customHeight="1">
      <c r="A302" s="19" t="s">
        <v>177</v>
      </c>
      <c r="B302" s="18"/>
      <c r="C302" s="46">
        <v>4837.3</v>
      </c>
    </row>
    <row r="303" spans="1:3" ht="12.75" customHeight="1">
      <c r="A303" s="19" t="s">
        <v>175</v>
      </c>
      <c r="B303" s="18"/>
      <c r="C303" s="46">
        <v>18110</v>
      </c>
    </row>
    <row r="304" spans="1:3" ht="12.75" customHeight="1">
      <c r="A304" s="19" t="s">
        <v>178</v>
      </c>
      <c r="B304" s="18"/>
      <c r="C304" s="46">
        <v>2110</v>
      </c>
    </row>
    <row r="305" spans="1:3" ht="12.75" customHeight="1">
      <c r="A305" s="19" t="s">
        <v>179</v>
      </c>
      <c r="B305" s="18"/>
      <c r="C305" s="46">
        <v>16000</v>
      </c>
    </row>
    <row r="306" spans="1:3" ht="12.75" customHeight="1">
      <c r="A306" s="19" t="s">
        <v>71</v>
      </c>
      <c r="B306" s="18"/>
      <c r="C306" s="46">
        <v>222216.2</v>
      </c>
    </row>
    <row r="307" spans="1:3" ht="12.75" customHeight="1">
      <c r="A307" s="19" t="s">
        <v>178</v>
      </c>
      <c r="B307" s="18"/>
      <c r="C307" s="46">
        <v>222216.2</v>
      </c>
    </row>
    <row r="308" spans="1:3" ht="12.75" customHeight="1">
      <c r="A308" s="19" t="s">
        <v>134</v>
      </c>
      <c r="B308" s="18"/>
      <c r="C308" s="46">
        <v>950</v>
      </c>
    </row>
    <row r="309" spans="1:3" ht="12.75" customHeight="1">
      <c r="A309" s="19" t="s">
        <v>180</v>
      </c>
      <c r="B309" s="18"/>
      <c r="C309" s="46">
        <v>950</v>
      </c>
    </row>
    <row r="310" spans="1:3" ht="12.75" customHeight="1">
      <c r="A310" s="19" t="s">
        <v>72</v>
      </c>
      <c r="B310" s="18">
        <v>2050</v>
      </c>
      <c r="C310" s="46">
        <v>114249.2</v>
      </c>
    </row>
    <row r="311" spans="1:3" ht="12.75" customHeight="1">
      <c r="A311" s="19" t="s">
        <v>176</v>
      </c>
      <c r="B311" s="18">
        <v>2050</v>
      </c>
      <c r="C311" s="46">
        <v>96810.2</v>
      </c>
    </row>
    <row r="312" spans="1:3" ht="12.75" customHeight="1">
      <c r="A312" s="19" t="s">
        <v>181</v>
      </c>
      <c r="B312" s="18"/>
      <c r="C312" s="46">
        <v>15908.3</v>
      </c>
    </row>
    <row r="313" spans="1:3" ht="12.75" customHeight="1">
      <c r="A313" s="19" t="s">
        <v>73</v>
      </c>
      <c r="B313" s="18"/>
      <c r="C313" s="46">
        <v>257429.6</v>
      </c>
    </row>
    <row r="314" spans="1:3" ht="12.75" customHeight="1">
      <c r="A314" s="19" t="s">
        <v>182</v>
      </c>
      <c r="B314" s="18"/>
      <c r="C314" s="46">
        <v>95724.3</v>
      </c>
    </row>
    <row r="315" spans="1:3" ht="12.75" customHeight="1">
      <c r="A315" s="19" t="s">
        <v>183</v>
      </c>
      <c r="B315" s="18"/>
      <c r="C315" s="46">
        <v>51938.6</v>
      </c>
    </row>
    <row r="316" spans="1:3" ht="12.75" customHeight="1">
      <c r="A316" s="19" t="s">
        <v>181</v>
      </c>
      <c r="B316" s="18"/>
      <c r="C316" s="46">
        <v>267</v>
      </c>
    </row>
    <row r="317" spans="1:3" ht="12.75" customHeight="1">
      <c r="A317" s="19" t="s">
        <v>184</v>
      </c>
      <c r="B317" s="18"/>
      <c r="C317" s="46">
        <v>107001.5</v>
      </c>
    </row>
    <row r="318" spans="1:3" ht="12.75" customHeight="1">
      <c r="A318" s="19" t="s">
        <v>185</v>
      </c>
      <c r="B318" s="18"/>
      <c r="C318" s="46">
        <v>2498.2</v>
      </c>
    </row>
    <row r="319" spans="1:3" ht="12.75" customHeight="1">
      <c r="A319" s="19" t="s">
        <v>62</v>
      </c>
      <c r="B319" s="18"/>
      <c r="C319" s="46">
        <v>6501.4</v>
      </c>
    </row>
    <row r="320" spans="1:3" ht="12.75" customHeight="1">
      <c r="A320" s="19" t="s">
        <v>176</v>
      </c>
      <c r="B320" s="18"/>
      <c r="C320" s="46">
        <v>6114.4</v>
      </c>
    </row>
    <row r="321" spans="1:3" ht="12.75" customHeight="1">
      <c r="A321" s="19" t="s">
        <v>181</v>
      </c>
      <c r="B321" s="18"/>
      <c r="C321" s="46">
        <v>335</v>
      </c>
    </row>
    <row r="322" spans="1:3" ht="12.75" customHeight="1">
      <c r="A322" s="19" t="s">
        <v>57</v>
      </c>
      <c r="B322" s="18">
        <v>5500</v>
      </c>
      <c r="C322" s="46">
        <v>93866.2</v>
      </c>
    </row>
    <row r="323" spans="1:3" ht="12.75" customHeight="1">
      <c r="A323" s="19" t="s">
        <v>178</v>
      </c>
      <c r="B323" s="18">
        <v>5500</v>
      </c>
      <c r="C323" s="46">
        <v>83133</v>
      </c>
    </row>
    <row r="324" spans="1:3" ht="12.75" customHeight="1">
      <c r="A324" s="19" t="s">
        <v>186</v>
      </c>
      <c r="B324" s="18"/>
      <c r="C324" s="46">
        <v>5033.2</v>
      </c>
    </row>
    <row r="325" spans="1:3" ht="12.75" customHeight="1">
      <c r="A325" s="19" t="s">
        <v>187</v>
      </c>
      <c r="B325" s="18"/>
      <c r="C325" s="46">
        <v>5700</v>
      </c>
    </row>
    <row r="326" spans="1:3" ht="12.75" customHeight="1" thickBot="1">
      <c r="A326" s="19" t="s">
        <v>113</v>
      </c>
      <c r="B326" s="18">
        <v>115571</v>
      </c>
      <c r="C326" s="46">
        <v>88.4</v>
      </c>
    </row>
    <row r="327" spans="1:3" ht="21.75" customHeight="1" thickBot="1">
      <c r="A327" s="69" t="s">
        <v>29</v>
      </c>
      <c r="B327" s="68">
        <f>B73+B93+B111+B129+B150+B183+B214+B232+B247+B250+B268+B272+B287+B296+B170</f>
        <v>2230812</v>
      </c>
      <c r="C327" s="51">
        <f>C73+C93+C111+C129+C150+C183+C214+C232+C247+C250+C268+C272+C287+C296+C170+C159</f>
        <v>7765114.500000001</v>
      </c>
    </row>
    <row r="328" spans="1:3" ht="12" customHeight="1">
      <c r="A328" s="60" t="s">
        <v>4</v>
      </c>
      <c r="B328" s="58"/>
      <c r="C328" s="59"/>
    </row>
    <row r="329" spans="1:3" ht="18" customHeight="1">
      <c r="A329" s="61" t="s">
        <v>46</v>
      </c>
      <c r="B329" s="65">
        <f>B74+B94+B112+B130+B151+B160+B171+B184+B215+B233+B251+B269+B273+B288+B298+B247</f>
        <v>1798933</v>
      </c>
      <c r="C329" s="63">
        <f>C74+C94+C112+C130+C151+C160+C171+C184+C215+C233+C251+C269+C273+C288+C298+C247</f>
        <v>6522492.500000001</v>
      </c>
    </row>
    <row r="330" spans="1:3" ht="18" customHeight="1" thickBot="1">
      <c r="A330" s="62" t="s">
        <v>47</v>
      </c>
      <c r="B330" s="66">
        <f>B87+B108+B121+B142+B156+B164+B180+B208+B226+B243+B262+B282+B293+B299</f>
        <v>431879</v>
      </c>
      <c r="C330" s="64">
        <f>C87+C108+C121+C142+C156+C164+C180+C208+C226+C243+C262+C282+C293+C299</f>
        <v>1242622</v>
      </c>
    </row>
    <row r="331" spans="1:3" ht="24.75" customHeight="1" thickBot="1">
      <c r="A331" s="57" t="s">
        <v>48</v>
      </c>
      <c r="B331" s="22">
        <f>B71-B327</f>
        <v>0</v>
      </c>
      <c r="C331" s="51">
        <f>C71-C327</f>
        <v>-329724.30000000075</v>
      </c>
    </row>
    <row r="332" spans="1:3" ht="24.75" customHeight="1">
      <c r="A332" s="29" t="s">
        <v>77</v>
      </c>
      <c r="B332" s="28"/>
      <c r="C332" s="52">
        <f>C334</f>
        <v>329724.3</v>
      </c>
    </row>
    <row r="333" spans="1:3" ht="10.5" customHeight="1">
      <c r="A333" s="27" t="s">
        <v>4</v>
      </c>
      <c r="B333" s="28"/>
      <c r="C333" s="52"/>
    </row>
    <row r="334" spans="1:3" ht="15" customHeight="1" thickBot="1">
      <c r="A334" s="30" t="s">
        <v>78</v>
      </c>
      <c r="B334" s="31"/>
      <c r="C334" s="53">
        <v>329724.3</v>
      </c>
    </row>
    <row r="335" spans="1:3" ht="15" customHeight="1">
      <c r="A335" s="35"/>
      <c r="B335" s="36"/>
      <c r="C335" s="54"/>
    </row>
    <row r="336" ht="15" customHeight="1"/>
    <row r="337" ht="12.75" customHeight="1">
      <c r="B337" s="17"/>
    </row>
    <row r="338" ht="12.75" customHeight="1">
      <c r="B338" s="17"/>
    </row>
    <row r="339" ht="12.75" customHeight="1">
      <c r="B339" s="17"/>
    </row>
    <row r="340" ht="12.75" customHeight="1">
      <c r="B340" s="17"/>
    </row>
    <row r="341" ht="12.75" customHeight="1">
      <c r="B341" s="17"/>
    </row>
    <row r="342" spans="1:2" ht="12.75" customHeight="1">
      <c r="A342" s="33"/>
      <c r="B342" s="34"/>
    </row>
    <row r="343" ht="12.75" customHeight="1">
      <c r="B343" s="17"/>
    </row>
    <row r="344" spans="1:2" ht="12.75" customHeight="1">
      <c r="A344" s="33"/>
      <c r="B344" s="34"/>
    </row>
    <row r="345" ht="12.75" customHeight="1">
      <c r="B345" s="17"/>
    </row>
    <row r="346" spans="1:2" ht="12.75" customHeight="1">
      <c r="A346" s="56"/>
      <c r="B346" s="17"/>
    </row>
    <row r="347" spans="1:2" ht="12.75" customHeight="1">
      <c r="A347" s="56"/>
      <c r="B347" s="17"/>
    </row>
    <row r="348" spans="1:2" ht="12.75" customHeight="1">
      <c r="A348" s="56"/>
      <c r="B348" s="17"/>
    </row>
    <row r="349" spans="1:2" ht="12.75">
      <c r="A349" s="56"/>
      <c r="B349" s="17"/>
    </row>
    <row r="350" ht="15" customHeight="1">
      <c r="B350" s="17"/>
    </row>
    <row r="351" spans="1:2" ht="15" customHeight="1">
      <c r="A351" s="33"/>
      <c r="B351" s="17"/>
    </row>
    <row r="352" ht="15" customHeight="1">
      <c r="B352" s="17"/>
    </row>
    <row r="353" ht="15" customHeight="1">
      <c r="B353" s="17"/>
    </row>
    <row r="354" ht="15" customHeight="1">
      <c r="B354" s="17"/>
    </row>
    <row r="355" ht="15" customHeight="1">
      <c r="B355" s="17"/>
    </row>
    <row r="356" spans="1:2" ht="15" customHeight="1">
      <c r="A356" s="33"/>
      <c r="B356" s="34"/>
    </row>
    <row r="357" ht="15" customHeight="1">
      <c r="B357" s="37"/>
    </row>
    <row r="358" spans="1:2" ht="15" customHeight="1">
      <c r="A358" s="33"/>
      <c r="B358" s="34"/>
    </row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</sheetData>
  <mergeCells count="3">
    <mergeCell ref="A5:A6"/>
    <mergeCell ref="A1:C1"/>
    <mergeCell ref="A2:C2"/>
  </mergeCells>
  <printOptions horizontalCentered="1"/>
  <pageMargins left="0.5905511811023623" right="0.3937007874015748" top="0.5118110236220472" bottom="0.7086614173228347" header="0.7086614173228347" footer="0.3937007874015748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259</cp:lastModifiedBy>
  <cp:lastPrinted>2006-02-08T07:46:51Z</cp:lastPrinted>
  <dcterms:created xsi:type="dcterms:W3CDTF">1997-01-24T11:07:25Z</dcterms:created>
  <dcterms:modified xsi:type="dcterms:W3CDTF">2006-02-14T09:32:07Z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-1641236655</vt:i4>
  </property>
  <property fmtid="{D5CDD505-2E9C-101B-9397-08002B2CF9AE}" pid="3" name="_EmailSubject">
    <vt:lpwstr>Schválený a upravený rozpočet rok 2005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-298608907</vt:i4>
  </property>
  <property fmtid="{D5CDD505-2E9C-101B-9397-08002B2CF9AE}" pid="7" name="_ReviewingToolsShownOnce">
    <vt:lpwstr/>
  </property>
</Properties>
</file>