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360" windowHeight="9000" activeTab="0"/>
  </bookViews>
  <sheets>
    <sheet name="SÚS listopad FRR" sheetId="1" r:id="rId1"/>
  </sheets>
  <definedNames>
    <definedName name="_xlnm.Print_Titles" localSheetId="0">'SÚS listopad FRR'!$1:$7</definedName>
    <definedName name="_xlnm.Print_Area" localSheetId="0">'SÚS listopad FRR'!$A$1:$T$98</definedName>
  </definedNames>
  <calcPr fullCalcOnLoad="1"/>
</workbook>
</file>

<file path=xl/sharedStrings.xml><?xml version="1.0" encoding="utf-8"?>
<sst xmlns="http://schemas.openxmlformats.org/spreadsheetml/2006/main" count="261" uniqueCount="189">
  <si>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</si>
  <si>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</si>
  <si>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</si>
  <si>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</si>
  <si>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</si>
  <si>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</si>
  <si>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</si>
  <si>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Police n. Met. - Bělý</t>
  </si>
  <si>
    <t>Broumov - Olivětín</t>
  </si>
  <si>
    <t>Suchý Důl - Slavný</t>
  </si>
  <si>
    <t>Vrchlabí-Špindl. Mlýn - opěrné zdi</t>
  </si>
  <si>
    <t>Hořejší Vrchlabí - Benecko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</si>
  <si>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</si>
  <si>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</si>
  <si>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</si>
  <si>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</si>
  <si>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</si>
  <si>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</si>
  <si>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</si>
  <si>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</si>
  <si>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</si>
  <si>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</si>
  <si>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</si>
  <si>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</si>
  <si>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</si>
  <si>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</si>
  <si>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</si>
  <si>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</si>
  <si>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</si>
  <si>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</si>
  <si>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</si>
  <si>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</si>
  <si>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</si>
  <si>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</si>
  <si>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</si>
  <si>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</si>
  <si>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</si>
  <si>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</si>
  <si>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Lupenice(kř. I/14)-Kostelec n/O(kř.III/3189)</t>
  </si>
  <si>
    <t>III.</t>
  </si>
  <si>
    <t>II.</t>
  </si>
  <si>
    <t>28.</t>
  </si>
  <si>
    <t>opravy a rekonstrukce mostů</t>
  </si>
  <si>
    <t>v tis. Kč</t>
  </si>
  <si>
    <t>příprava staveb + projektová příprava</t>
  </si>
  <si>
    <t>Požadavky na kapitolu 10 celkem</t>
  </si>
  <si>
    <t>odbor dopravy - kapitola 10</t>
  </si>
  <si>
    <t xml:space="preserve">Strojní a drobné stavební investice </t>
  </si>
  <si>
    <t>Police nad Metují - přeložka</t>
  </si>
  <si>
    <t>Levín - Chlumec n.Cidlinou - přeložka</t>
  </si>
  <si>
    <t>Josefov - průtah</t>
  </si>
  <si>
    <t>sesuvy</t>
  </si>
  <si>
    <t>Panská Habrová-Lukavice (povodně)</t>
  </si>
  <si>
    <t>295, 325</t>
  </si>
  <si>
    <t>Schválená částka FOND REPRODUKCE 2005 (vč. změn)</t>
  </si>
  <si>
    <t>Tvorba fondu reprodukce</t>
  </si>
  <si>
    <t xml:space="preserve">schválený limit Zastupitelstvem 31.3.2005 </t>
  </si>
  <si>
    <t>snížení  - rozpočtové opatření č. 13, schválené Zastupitelstvem 31.3. 2005</t>
  </si>
  <si>
    <t>zvýšení - rozpočtové opatření č. 50, schválené Zastupitelstvem 16.6. 2005</t>
  </si>
  <si>
    <t>schválený limit - objem k rozdělení</t>
  </si>
  <si>
    <t>zvýšení - rozpočtové opatření č )usnesení Rady 17/736/2005) , schválené Zastupitelstvem 22.9.2005</t>
  </si>
  <si>
    <t>Libáň část "A"</t>
  </si>
  <si>
    <t>investováno do roku 2005</t>
  </si>
  <si>
    <t>Cholenice - Vršce</t>
  </si>
  <si>
    <t>Slavhostice - Žlunice</t>
  </si>
  <si>
    <t>Vidoň - Tetín</t>
  </si>
  <si>
    <t>Hronov - přeložka vnitřní</t>
  </si>
  <si>
    <t>Meziměstí - Vižňov, Ruprechtice zastávka</t>
  </si>
  <si>
    <t>Albeřice - rek.po kanalizaci</t>
  </si>
  <si>
    <t>Úpice - Radeč</t>
  </si>
  <si>
    <t>Oblast Jičín</t>
  </si>
  <si>
    <t>Robousy - Úlibice, napojení, SO 108</t>
  </si>
  <si>
    <t>Hořice - II.etapa "část  B" přeložka</t>
  </si>
  <si>
    <t>Oblast Rychnov  - Hradec Králové</t>
  </si>
  <si>
    <t>31814+31815</t>
  </si>
  <si>
    <t>Oblast Trutnov - Náchod</t>
  </si>
  <si>
    <t>SÚS vlastní (garáže ….)</t>
  </si>
  <si>
    <t>Rodov I.a II.etapa</t>
  </si>
  <si>
    <t>Jičín ul.Hradecká (Šturmova - prům.zóna)</t>
  </si>
  <si>
    <t>Jičín - okružní křižovatka u sv.Václava</t>
  </si>
  <si>
    <t>Požadavky na dokončení rozestavěných akcí</t>
  </si>
  <si>
    <t>Požadavky na nově zahajované akce</t>
  </si>
  <si>
    <t>rozpočtové stavební náklady celkem</t>
  </si>
  <si>
    <t>Měník</t>
  </si>
  <si>
    <t>NB-Starý Bydžov (vč. průtahu Starý Bydžov)</t>
  </si>
  <si>
    <t>Podoliby - Petrovice</t>
  </si>
  <si>
    <t xml:space="preserve">Libčany </t>
  </si>
  <si>
    <t>Štikov-Bělá u Pecky</t>
  </si>
  <si>
    <t>Libošovice - Vesec u Sobotky</t>
  </si>
  <si>
    <t>Těšín-Soběraz</t>
  </si>
  <si>
    <t>Sobotka - hrad Kost</t>
  </si>
  <si>
    <t>Pleskoty</t>
  </si>
  <si>
    <t>Borohrádek - Borohrádek</t>
  </si>
  <si>
    <t>Zálesí - Vysoká Srbská</t>
  </si>
  <si>
    <t>N.Město nad Metují - Klopotov</t>
  </si>
  <si>
    <t>Krčín - Spy</t>
  </si>
  <si>
    <t>Broumov - Martínkovice</t>
  </si>
  <si>
    <t>Starý Ples- Jásenná</t>
  </si>
  <si>
    <t>Rokol - Nový Hradek</t>
  </si>
  <si>
    <t>Náchod - Krčín, ul. 1.Máje</t>
  </si>
  <si>
    <t>Javor - Dědov - nábř. zeď</t>
  </si>
  <si>
    <t>Spálený mlýn</t>
  </si>
  <si>
    <t>Zálesí - Doubravice</t>
  </si>
  <si>
    <t>evid.č.29827-1 Malšova Lhota</t>
  </si>
  <si>
    <t>evid.č.284-020 Stará Paka</t>
  </si>
  <si>
    <t>evid.č.32834-4 Milíčeves</t>
  </si>
  <si>
    <t>evid.č.3191-1 Javornice</t>
  </si>
  <si>
    <t>evid.č.31010-2 Říčky</t>
  </si>
  <si>
    <t>evid.č.31910-1 Dolní Rokytnice</t>
  </si>
  <si>
    <t>evid.č.320-003 Lično</t>
  </si>
  <si>
    <t>evid.č.3173-1 Číčová</t>
  </si>
  <si>
    <t xml:space="preserve"> </t>
  </si>
  <si>
    <t>evid.č.285-011 Velká Jesenice</t>
  </si>
  <si>
    <t>evid.č.30326-2 Heřmánkovice</t>
  </si>
  <si>
    <t>evid.č.3027-2 Martínkovice</t>
  </si>
  <si>
    <t>evid.č.302-006 Meziměstí</t>
  </si>
  <si>
    <t>evid.č.30110-8 Bučnice</t>
  </si>
  <si>
    <t>evid.č.2962-5 Albeřice</t>
  </si>
  <si>
    <t>evid.č.296-002 Svoboda nad Úpou</t>
  </si>
  <si>
    <t>evid.č.300-017 Prkenný Důl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</si>
  <si>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</si>
  <si>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</si>
  <si>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</si>
  <si>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</si>
  <si>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</si>
  <si>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</si>
  <si>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</si>
  <si>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</si>
  <si>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</si>
  <si>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</si>
  <si>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</si>
  <si>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</si>
  <si>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</si>
  <si>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</si>
  <si>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</si>
  <si>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</si>
  <si>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</si>
  <si>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</si>
  <si>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</si>
  <si>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</si>
  <si>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</si>
  <si>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</si>
  <si>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</si>
  <si>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</si>
  <si>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</si>
  <si>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</si>
  <si>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</si>
  <si>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</si>
  <si>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</si>
  <si>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</si>
  <si>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</si>
  <si>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</si>
  <si>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</si>
  <si>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</si>
  <si>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</si>
  <si>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</si>
  <si>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</si>
  <si>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</si>
  <si>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</si>
  <si>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</si>
  <si>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Ústí u Staré Paky - Roškopov</t>
  </si>
  <si>
    <t>Deštné - Zákoutí (Luisino údolí - op.zed)</t>
  </si>
  <si>
    <t>Červený Kostelec - op.zeď</t>
  </si>
  <si>
    <t>Bukovice -krajnice (recyklace, koberec, odvodnění)</t>
  </si>
  <si>
    <t>prostředky požadované pro r. 2006 - 2007</t>
  </si>
  <si>
    <t>prostředky schválené pro rok 2006 - 2007</t>
  </si>
  <si>
    <t>Požadavky jednotlivých odborů související s investičními výdaji(včetně neinvestičních výdajů) - FOND REPRODUKCE pro rok 2006 - 2007</t>
  </si>
  <si>
    <t>Olešnice v Orl.h.-Kutl - rek.krytu prostř. EU 5 500</t>
  </si>
  <si>
    <t>1. změna rozpočtu</t>
  </si>
  <si>
    <t>Náchod - Broumov - doplatek za 1.část      (4816)</t>
  </si>
  <si>
    <t>4. změna rozpočtu</t>
  </si>
  <si>
    <t>327 30</t>
  </si>
  <si>
    <t>špatný technický stav silnice v místě napojení na místní komunikaci v kú. Písek</t>
  </si>
  <si>
    <t>most Dolní Braná (havarijní stav mostu)</t>
  </si>
  <si>
    <t>po změně rozpočtu listopad 2006</t>
  </si>
  <si>
    <t>II</t>
  </si>
  <si>
    <t>Broumov - Olivětín - vícepráce</t>
  </si>
  <si>
    <t>Vrchlabí - Šp. Mlýn - opr¨ěrná zeď - povoden 2006</t>
  </si>
  <si>
    <t>RK - Rokytnice v Orl. H. stavby 1 a 2 - vícepráce</t>
  </si>
  <si>
    <t>MK</t>
  </si>
  <si>
    <t>Náchod - ul. Ryšavého - objízdná trasa II/300</t>
  </si>
  <si>
    <t>Dolní Dvůr - Strážné - opěrná zeď - povodeň 2006</t>
  </si>
  <si>
    <t>mosty event. Č. 319 - 002 a 319 003 Pěčín</t>
  </si>
  <si>
    <t>po 4. změně rozpočtu v Kč</t>
  </si>
  <si>
    <t>listopad návrh změny rozpočtu</t>
  </si>
  <si>
    <t>nově zařazené akce</t>
  </si>
  <si>
    <t>akce ke schválení Zastupitelstvem</t>
  </si>
  <si>
    <t>akce schválené Radou dne 27. 11. 06</t>
  </si>
  <si>
    <t>akce odsouhlasené Radou 27. 11. 06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</si>
</sst>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#,##0.000_ ;\-#,##0.000\ "/>
    <numFmt numFmtId="171" formatCode="#,##0.0000"/>
    <numFmt numFmtId="172" formatCode="[$-405]d\.\ mmmm\ yyyy"/>
    <numFmt numFmtId="173" formatCode="dd/mm/yy;@"/>
  </numFmts>
  <fonts count="39">
    <font>
      <sz val="10"/>
      <name val="Arial"/>
      <family val="0"/>
    </font>
    <font>
      <b/>
      <u val="single"/>
      <sz val="12"/>
      <color indexed="57"/>
      <name val="Arial"/>
      <family val="2"/>
    </font>
    <font>
      <sz val="12"/>
      <name val="Arial"/>
      <family val="0"/>
    </font>
    <font>
      <i/>
      <sz val="12"/>
      <name val="Arial CE"/>
      <family val="2"/>
    </font>
    <font>
      <sz val="12"/>
      <name val="Arial CE"/>
      <family val="2"/>
    </font>
    <font>
      <i/>
      <sz val="12"/>
      <name val="Arial"/>
      <family val="2"/>
    </font>
    <font>
      <i/>
      <sz val="12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  <font>
      <sz val="12"/>
      <color indexed="63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 CE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b/>
      <sz val="12"/>
      <color indexed="63"/>
      <name val="Arial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0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b/>
      <sz val="14"/>
      <color indexed="10"/>
      <name val="Arial CE"/>
      <family val="2"/>
    </font>
    <font>
      <sz val="14"/>
      <color indexed="63"/>
      <name val="Arial"/>
      <family val="0"/>
    </font>
    <font>
      <i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63"/>
      <name val="Arial CE"/>
      <family val="2"/>
    </font>
    <font>
      <b/>
      <i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i/>
      <sz val="12"/>
      <color indexed="63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Arial CE"/>
      <family val="2"/>
    </font>
    <font>
      <b/>
      <sz val="14"/>
      <name val="Arial CE"/>
      <family val="0"/>
    </font>
    <font>
      <b/>
      <sz val="12"/>
      <color indexed="10"/>
      <name val="Arial CE"/>
      <family val="2"/>
    </font>
    <font>
      <sz val="12"/>
      <color indexed="10"/>
      <name val="Arial"/>
      <family val="2"/>
    </font>
    <font>
      <b/>
      <i/>
      <u val="single"/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69" fontId="2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169" fontId="2" fillId="2" borderId="0" xfId="0" applyNumberFormat="1" applyFont="1" applyFill="1" applyBorder="1" applyAlignment="1">
      <alignment vertical="center" wrapText="1"/>
    </xf>
    <xf numFmtId="169" fontId="2" fillId="2" borderId="0" xfId="0" applyNumberFormat="1" applyFont="1" applyFill="1" applyBorder="1" applyAlignment="1">
      <alignment horizontal="right" indent="1"/>
    </xf>
    <xf numFmtId="169" fontId="2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2" fillId="2" borderId="0" xfId="0" applyFont="1" applyFill="1" applyAlignment="1" quotePrefix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textRotation="90"/>
    </xf>
    <xf numFmtId="0" fontId="1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1" fontId="2" fillId="2" borderId="10" xfId="0" applyNumberFormat="1" applyFont="1" applyFill="1" applyBorder="1" applyAlignment="1">
      <alignment horizontal="center"/>
    </xf>
    <xf numFmtId="169" fontId="2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/>
    </xf>
    <xf numFmtId="0" fontId="3" fillId="2" borderId="1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20" applyFont="1" applyFill="1" applyBorder="1" applyAlignment="1">
      <alignment horizontal="center" vertical="center"/>
      <protection/>
    </xf>
    <xf numFmtId="169" fontId="2" fillId="2" borderId="13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2" fillId="2" borderId="22" xfId="0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15" fillId="2" borderId="2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/>
    </xf>
    <xf numFmtId="0" fontId="15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169" fontId="2" fillId="2" borderId="29" xfId="0" applyNumberFormat="1" applyFont="1" applyFill="1" applyBorder="1" applyAlignment="1">
      <alignment/>
    </xf>
    <xf numFmtId="169" fontId="2" fillId="2" borderId="3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169" fontId="12" fillId="2" borderId="0" xfId="0" applyNumberFormat="1" applyFont="1" applyFill="1" applyBorder="1" applyAlignment="1">
      <alignment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169" fontId="12" fillId="2" borderId="18" xfId="0" applyNumberFormat="1" applyFont="1" applyFill="1" applyBorder="1" applyAlignment="1">
      <alignment/>
    </xf>
    <xf numFmtId="0" fontId="16" fillId="2" borderId="31" xfId="0" applyFont="1" applyFill="1" applyBorder="1" applyAlignment="1">
      <alignment horizontal="left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169" fontId="12" fillId="2" borderId="33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9" fontId="17" fillId="2" borderId="0" xfId="0" applyNumberFormat="1" applyFont="1" applyFill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3" fillId="2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horizontal="left" vertical="center"/>
      <protection/>
    </xf>
    <xf numFmtId="0" fontId="12" fillId="2" borderId="0" xfId="0" applyFont="1" applyFill="1" applyBorder="1" applyAlignment="1">
      <alignment vertical="justify"/>
    </xf>
    <xf numFmtId="0" fontId="12" fillId="2" borderId="0" xfId="0" applyFont="1" applyFill="1" applyBorder="1" applyAlignment="1">
      <alignment horizontal="center" vertical="justify"/>
    </xf>
    <xf numFmtId="3" fontId="2" fillId="2" borderId="0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justify" textRotation="60"/>
    </xf>
    <xf numFmtId="0" fontId="1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justify" textRotation="60"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justify" textRotation="60"/>
    </xf>
    <xf numFmtId="0" fontId="2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3" xfId="0" applyFont="1" applyFill="1" applyBorder="1" applyAlignment="1">
      <alignment horizontal="center" vertical="center" wrapText="1"/>
    </xf>
    <xf numFmtId="169" fontId="21" fillId="2" borderId="0" xfId="0" applyNumberFormat="1" applyFont="1" applyFill="1" applyBorder="1" applyAlignment="1">
      <alignment/>
    </xf>
    <xf numFmtId="169" fontId="22" fillId="2" borderId="0" xfId="0" applyNumberFormat="1" applyFont="1" applyFill="1" applyBorder="1" applyAlignment="1">
      <alignment/>
    </xf>
    <xf numFmtId="169" fontId="24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 vertical="justify"/>
    </xf>
    <xf numFmtId="0" fontId="21" fillId="2" borderId="0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right" vertical="center" wrapText="1" indent="1"/>
    </xf>
    <xf numFmtId="3" fontId="21" fillId="2" borderId="0" xfId="0" applyNumberFormat="1" applyFont="1" applyFill="1" applyBorder="1" applyAlignment="1">
      <alignment horizontal="right" vertical="center" indent="1"/>
    </xf>
    <xf numFmtId="169" fontId="21" fillId="2" borderId="0" xfId="0" applyNumberFormat="1" applyFont="1" applyFill="1" applyBorder="1" applyAlignment="1">
      <alignment horizontal="right" vertical="center" indent="1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vertical="justify" textRotation="60"/>
    </xf>
    <xf numFmtId="0" fontId="22" fillId="2" borderId="0" xfId="0" applyFont="1" applyFill="1" applyBorder="1" applyAlignment="1">
      <alignment vertical="justify"/>
    </xf>
    <xf numFmtId="164" fontId="21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vertical="justify" textRotation="60"/>
    </xf>
    <xf numFmtId="164" fontId="21" fillId="2" borderId="0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169" fontId="17" fillId="2" borderId="0" xfId="0" applyNumberFormat="1" applyFont="1" applyFill="1" applyBorder="1" applyAlignment="1">
      <alignment/>
    </xf>
    <xf numFmtId="169" fontId="17" fillId="2" borderId="24" xfId="0" applyNumberFormat="1" applyFont="1" applyFill="1" applyBorder="1" applyAlignment="1">
      <alignment/>
    </xf>
    <xf numFmtId="169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justify"/>
    </xf>
    <xf numFmtId="0" fontId="17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 vertical="center" wrapText="1" indent="1"/>
    </xf>
    <xf numFmtId="3" fontId="17" fillId="2" borderId="0" xfId="0" applyNumberFormat="1" applyFont="1" applyFill="1" applyBorder="1" applyAlignment="1">
      <alignment horizontal="right" vertical="center" indent="1"/>
    </xf>
    <xf numFmtId="169" fontId="17" fillId="2" borderId="0" xfId="0" applyNumberFormat="1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justify" textRotation="60"/>
    </xf>
    <xf numFmtId="0" fontId="17" fillId="2" borderId="0" xfId="0" applyFont="1" applyFill="1" applyBorder="1" applyAlignment="1">
      <alignment vertical="justify"/>
    </xf>
    <xf numFmtId="164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justify" textRotation="60"/>
    </xf>
    <xf numFmtId="164" fontId="17" fillId="2" borderId="0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169" fontId="10" fillId="2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Alignment="1">
      <alignment/>
    </xf>
    <xf numFmtId="169" fontId="31" fillId="2" borderId="0" xfId="0" applyNumberFormat="1" applyFont="1" applyFill="1" applyAlignment="1">
      <alignment/>
    </xf>
    <xf numFmtId="169" fontId="31" fillId="0" borderId="0" xfId="0" applyNumberFormat="1" applyFont="1" applyFill="1" applyAlignment="1">
      <alignment/>
    </xf>
    <xf numFmtId="169" fontId="31" fillId="0" borderId="0" xfId="0" applyNumberFormat="1" applyFont="1" applyBorder="1" applyAlignment="1">
      <alignment/>
    </xf>
    <xf numFmtId="169" fontId="32" fillId="0" borderId="0" xfId="0" applyNumberFormat="1" applyFont="1" applyAlignment="1">
      <alignment/>
    </xf>
    <xf numFmtId="169" fontId="10" fillId="2" borderId="0" xfId="0" applyNumberFormat="1" applyFont="1" applyFill="1" applyAlignment="1">
      <alignment/>
    </xf>
    <xf numFmtId="169" fontId="17" fillId="2" borderId="0" xfId="0" applyNumberFormat="1" applyFont="1" applyFill="1" applyBorder="1" applyAlignment="1">
      <alignment horizontal="center" vertical="justify"/>
    </xf>
    <xf numFmtId="169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right" vertical="center" wrapText="1" indent="1"/>
    </xf>
    <xf numFmtId="169" fontId="17" fillId="2" borderId="0" xfId="0" applyNumberFormat="1" applyFont="1" applyFill="1" applyBorder="1" applyAlignment="1">
      <alignment vertical="justify" textRotation="60"/>
    </xf>
    <xf numFmtId="169" fontId="17" fillId="2" borderId="0" xfId="0" applyNumberFormat="1" applyFont="1" applyFill="1" applyBorder="1" applyAlignment="1">
      <alignment vertical="justify"/>
    </xf>
    <xf numFmtId="169" fontId="10" fillId="2" borderId="0" xfId="0" applyNumberFormat="1" applyFont="1" applyFill="1" applyBorder="1" applyAlignment="1">
      <alignment horizontal="center" vertical="center"/>
    </xf>
    <xf numFmtId="169" fontId="17" fillId="2" borderId="0" xfId="0" applyNumberFormat="1" applyFont="1" applyFill="1" applyAlignment="1">
      <alignment/>
    </xf>
    <xf numFmtId="169" fontId="10" fillId="2" borderId="0" xfId="0" applyNumberFormat="1" applyFont="1" applyFill="1" applyBorder="1" applyAlignment="1">
      <alignment/>
    </xf>
    <xf numFmtId="169" fontId="30" fillId="2" borderId="0" xfId="0" applyNumberFormat="1" applyFont="1" applyFill="1" applyBorder="1" applyAlignment="1">
      <alignment/>
    </xf>
    <xf numFmtId="169" fontId="29" fillId="2" borderId="0" xfId="0" applyNumberFormat="1" applyFont="1" applyFill="1" applyBorder="1" applyAlignment="1">
      <alignment/>
    </xf>
    <xf numFmtId="169" fontId="17" fillId="2" borderId="0" xfId="0" applyNumberFormat="1" applyFont="1" applyFill="1" applyBorder="1" applyAlignment="1">
      <alignment/>
    </xf>
    <xf numFmtId="169" fontId="17" fillId="2" borderId="0" xfId="0" applyNumberFormat="1" applyFont="1" applyFill="1" applyBorder="1" applyAlignment="1">
      <alignment vertical="justify" textRotation="60"/>
    </xf>
    <xf numFmtId="169" fontId="10" fillId="2" borderId="0" xfId="0" applyNumberFormat="1" applyFont="1" applyFill="1" applyAlignment="1">
      <alignment/>
    </xf>
    <xf numFmtId="169" fontId="17" fillId="2" borderId="0" xfId="0" applyNumberFormat="1" applyFont="1" applyFill="1" applyBorder="1" applyAlignment="1">
      <alignment/>
    </xf>
    <xf numFmtId="169" fontId="33" fillId="2" borderId="30" xfId="0" applyNumberFormat="1" applyFont="1" applyFill="1" applyBorder="1" applyAlignment="1">
      <alignment/>
    </xf>
    <xf numFmtId="169" fontId="32" fillId="2" borderId="3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7" fillId="2" borderId="4" xfId="0" applyFont="1" applyFill="1" applyBorder="1" applyAlignment="1">
      <alignment horizontal="center" vertical="center" wrapText="1"/>
    </xf>
    <xf numFmtId="169" fontId="17" fillId="3" borderId="3" xfId="0" applyNumberFormat="1" applyFont="1" applyFill="1" applyBorder="1" applyAlignment="1">
      <alignment horizontal="center" vertical="center" wrapText="1"/>
    </xf>
    <xf numFmtId="169" fontId="10" fillId="3" borderId="4" xfId="0" applyNumberFormat="1" applyFont="1" applyFill="1" applyBorder="1" applyAlignment="1">
      <alignment horizontal="center" vertical="center" wrapText="1"/>
    </xf>
    <xf numFmtId="169" fontId="33" fillId="3" borderId="30" xfId="0" applyNumberFormat="1" applyFont="1" applyFill="1" applyBorder="1" applyAlignment="1">
      <alignment/>
    </xf>
    <xf numFmtId="0" fontId="2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169" fontId="10" fillId="3" borderId="3" xfId="0" applyNumberFormat="1" applyFont="1" applyFill="1" applyBorder="1" applyAlignment="1">
      <alignment/>
    </xf>
    <xf numFmtId="0" fontId="21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169" fontId="2" fillId="2" borderId="3" xfId="0" applyNumberFormat="1" applyFont="1" applyFill="1" applyBorder="1" applyAlignment="1">
      <alignment/>
    </xf>
    <xf numFmtId="169" fontId="17" fillId="2" borderId="3" xfId="0" applyNumberFormat="1" applyFont="1" applyFill="1" applyBorder="1" applyAlignment="1">
      <alignment/>
    </xf>
    <xf numFmtId="169" fontId="17" fillId="3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 vertical="center" wrapText="1"/>
    </xf>
    <xf numFmtId="169" fontId="4" fillId="2" borderId="4" xfId="0" applyNumberFormat="1" applyFont="1" applyFill="1" applyBorder="1" applyAlignment="1">
      <alignment horizontal="right" vertical="center" wrapText="1"/>
    </xf>
    <xf numFmtId="169" fontId="27" fillId="2" borderId="4" xfId="0" applyNumberFormat="1" applyFont="1" applyFill="1" applyBorder="1" applyAlignment="1">
      <alignment horizontal="right" vertical="center" wrapText="1"/>
    </xf>
    <xf numFmtId="169" fontId="27" fillId="3" borderId="4" xfId="0" applyNumberFormat="1" applyFont="1" applyFill="1" applyBorder="1" applyAlignment="1">
      <alignment horizontal="right" vertical="center" wrapText="1"/>
    </xf>
    <xf numFmtId="169" fontId="36" fillId="2" borderId="4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/>
    </xf>
    <xf numFmtId="4" fontId="14" fillId="2" borderId="30" xfId="0" applyNumberFormat="1" applyFont="1" applyFill="1" applyBorder="1" applyAlignment="1">
      <alignment horizontal="right" vertical="center" wrapText="1"/>
    </xf>
    <xf numFmtId="169" fontId="4" fillId="2" borderId="30" xfId="0" applyNumberFormat="1" applyFont="1" applyFill="1" applyBorder="1" applyAlignment="1">
      <alignment horizontal="right" vertical="center" wrapText="1"/>
    </xf>
    <xf numFmtId="169" fontId="27" fillId="2" borderId="30" xfId="0" applyNumberFormat="1" applyFont="1" applyFill="1" applyBorder="1" applyAlignment="1">
      <alignment horizontal="right" vertical="center" wrapText="1"/>
    </xf>
    <xf numFmtId="169" fontId="17" fillId="3" borderId="30" xfId="0" applyNumberFormat="1" applyFont="1" applyFill="1" applyBorder="1" applyAlignment="1">
      <alignment/>
    </xf>
    <xf numFmtId="169" fontId="36" fillId="2" borderId="30" xfId="0" applyNumberFormat="1" applyFont="1" applyFill="1" applyBorder="1" applyAlignment="1">
      <alignment horizontal="right" vertical="center"/>
    </xf>
    <xf numFmtId="169" fontId="27" fillId="2" borderId="30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/>
    </xf>
    <xf numFmtId="169" fontId="4" fillId="2" borderId="36" xfId="0" applyNumberFormat="1" applyFont="1" applyFill="1" applyBorder="1" applyAlignment="1">
      <alignment horizontal="right" vertical="center"/>
    </xf>
    <xf numFmtId="0" fontId="17" fillId="2" borderId="36" xfId="0" applyFont="1" applyFill="1" applyBorder="1" applyAlignment="1">
      <alignment/>
    </xf>
    <xf numFmtId="169" fontId="17" fillId="3" borderId="4" xfId="0" applyNumberFormat="1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169" fontId="4" fillId="2" borderId="37" xfId="0" applyNumberFormat="1" applyFont="1" applyFill="1" applyBorder="1" applyAlignment="1">
      <alignment horizontal="right" vertical="center"/>
    </xf>
    <xf numFmtId="0" fontId="17" fillId="2" borderId="37" xfId="0" applyFont="1" applyFill="1" applyBorder="1" applyAlignment="1">
      <alignment/>
    </xf>
    <xf numFmtId="169" fontId="17" fillId="3" borderId="37" xfId="0" applyNumberFormat="1" applyFont="1" applyFill="1" applyBorder="1" applyAlignment="1">
      <alignment/>
    </xf>
    <xf numFmtId="0" fontId="9" fillId="2" borderId="37" xfId="0" applyFont="1" applyFill="1" applyBorder="1" applyAlignment="1">
      <alignment/>
    </xf>
    <xf numFmtId="3" fontId="2" fillId="2" borderId="37" xfId="0" applyNumberFormat="1" applyFont="1" applyFill="1" applyBorder="1" applyAlignment="1">
      <alignment horizontal="right" vertical="center" wrapText="1" indent="1"/>
    </xf>
    <xf numFmtId="3" fontId="17" fillId="2" borderId="37" xfId="0" applyNumberFormat="1" applyFont="1" applyFill="1" applyBorder="1" applyAlignment="1">
      <alignment horizontal="right" vertical="center" wrapText="1" indent="1"/>
    </xf>
    <xf numFmtId="169" fontId="17" fillId="3" borderId="37" xfId="0" applyNumberFormat="1" applyFont="1" applyFill="1" applyBorder="1" applyAlignment="1">
      <alignment horizontal="right" vertical="center" wrapText="1" indent="1"/>
    </xf>
    <xf numFmtId="3" fontId="9" fillId="2" borderId="37" xfId="0" applyNumberFormat="1" applyFont="1" applyFill="1" applyBorder="1" applyAlignment="1">
      <alignment horizontal="right" vertical="center" wrapText="1" indent="1"/>
    </xf>
    <xf numFmtId="3" fontId="2" fillId="2" borderId="38" xfId="0" applyNumberFormat="1" applyFont="1" applyFill="1" applyBorder="1" applyAlignment="1">
      <alignment horizontal="right" vertical="center" wrapText="1" indent="1"/>
    </xf>
    <xf numFmtId="169" fontId="4" fillId="2" borderId="38" xfId="0" applyNumberFormat="1" applyFont="1" applyFill="1" applyBorder="1" applyAlignment="1">
      <alignment horizontal="right" vertical="center"/>
    </xf>
    <xf numFmtId="3" fontId="17" fillId="2" borderId="38" xfId="0" applyNumberFormat="1" applyFont="1" applyFill="1" applyBorder="1" applyAlignment="1">
      <alignment horizontal="right" vertical="center" wrapText="1" indent="1"/>
    </xf>
    <xf numFmtId="169" fontId="17" fillId="3" borderId="38" xfId="0" applyNumberFormat="1" applyFont="1" applyFill="1" applyBorder="1" applyAlignment="1">
      <alignment horizontal="right" vertical="center" wrapText="1" indent="1"/>
    </xf>
    <xf numFmtId="3" fontId="9" fillId="2" borderId="38" xfId="0" applyNumberFormat="1" applyFont="1" applyFill="1" applyBorder="1" applyAlignment="1">
      <alignment horizontal="right" vertical="center" wrapText="1" indent="1"/>
    </xf>
    <xf numFmtId="3" fontId="2" fillId="2" borderId="30" xfId="0" applyNumberFormat="1" applyFont="1" applyFill="1" applyBorder="1" applyAlignment="1">
      <alignment horizontal="right" vertical="center" wrapText="1" indent="1"/>
    </xf>
    <xf numFmtId="169" fontId="4" fillId="2" borderId="30" xfId="0" applyNumberFormat="1" applyFont="1" applyFill="1" applyBorder="1" applyAlignment="1">
      <alignment horizontal="right" vertical="center"/>
    </xf>
    <xf numFmtId="3" fontId="17" fillId="2" borderId="30" xfId="0" applyNumberFormat="1" applyFont="1" applyFill="1" applyBorder="1" applyAlignment="1">
      <alignment horizontal="right" vertical="center" wrapText="1" indent="1"/>
    </xf>
    <xf numFmtId="169" fontId="2" fillId="2" borderId="30" xfId="0" applyNumberFormat="1" applyFont="1" applyFill="1" applyBorder="1" applyAlignment="1">
      <alignment horizontal="right" vertical="center" wrapText="1" indent="1"/>
    </xf>
    <xf numFmtId="169" fontId="17" fillId="3" borderId="30" xfId="0" applyNumberFormat="1" applyFont="1" applyFill="1" applyBorder="1" applyAlignment="1">
      <alignment vertical="center"/>
    </xf>
    <xf numFmtId="169" fontId="9" fillId="2" borderId="30" xfId="0" applyNumberFormat="1" applyFont="1" applyFill="1" applyBorder="1" applyAlignment="1">
      <alignment vertical="center" wrapText="1"/>
    </xf>
    <xf numFmtId="169" fontId="2" fillId="2" borderId="36" xfId="0" applyNumberFormat="1" applyFont="1" applyFill="1" applyBorder="1" applyAlignment="1">
      <alignment horizontal="right" indent="1"/>
    </xf>
    <xf numFmtId="169" fontId="2" fillId="2" borderId="36" xfId="0" applyNumberFormat="1" applyFont="1" applyFill="1" applyBorder="1" applyAlignment="1">
      <alignment horizontal="right" vertical="center" indent="1"/>
    </xf>
    <xf numFmtId="169" fontId="17" fillId="2" borderId="36" xfId="0" applyNumberFormat="1" applyFont="1" applyFill="1" applyBorder="1" applyAlignment="1">
      <alignment horizontal="right" vertical="center" indent="1"/>
    </xf>
    <xf numFmtId="169" fontId="17" fillId="3" borderId="36" xfId="0" applyNumberFormat="1" applyFont="1" applyFill="1" applyBorder="1" applyAlignment="1">
      <alignment horizontal="right" vertical="center" indent="1"/>
    </xf>
    <xf numFmtId="169" fontId="22" fillId="2" borderId="36" xfId="0" applyNumberFormat="1" applyFont="1" applyFill="1" applyBorder="1" applyAlignment="1">
      <alignment horizontal="right" vertical="center" indent="1"/>
    </xf>
    <xf numFmtId="169" fontId="33" fillId="2" borderId="36" xfId="0" applyNumberFormat="1" applyFont="1" applyFill="1" applyBorder="1" applyAlignment="1">
      <alignment horizontal="right" vertical="center" indent="1"/>
    </xf>
    <xf numFmtId="4" fontId="12" fillId="2" borderId="37" xfId="0" applyNumberFormat="1" applyFont="1" applyFill="1" applyBorder="1" applyAlignment="1">
      <alignment/>
    </xf>
    <xf numFmtId="169" fontId="27" fillId="2" borderId="37" xfId="0" applyNumberFormat="1" applyFont="1" applyFill="1" applyBorder="1" applyAlignment="1">
      <alignment horizontal="right" vertical="center"/>
    </xf>
    <xf numFmtId="169" fontId="27" fillId="3" borderId="37" xfId="0" applyNumberFormat="1" applyFont="1" applyFill="1" applyBorder="1" applyAlignment="1">
      <alignment horizontal="right" vertical="center"/>
    </xf>
    <xf numFmtId="169" fontId="23" fillId="2" borderId="37" xfId="0" applyNumberFormat="1" applyFont="1" applyFill="1" applyBorder="1" applyAlignment="1">
      <alignment horizontal="right" vertical="center"/>
    </xf>
    <xf numFmtId="169" fontId="34" fillId="2" borderId="37" xfId="0" applyNumberFormat="1" applyFont="1" applyFill="1" applyBorder="1" applyAlignment="1">
      <alignment horizontal="right" vertical="center"/>
    </xf>
    <xf numFmtId="0" fontId="22" fillId="2" borderId="37" xfId="0" applyFont="1" applyFill="1" applyBorder="1" applyAlignment="1">
      <alignment/>
    </xf>
    <xf numFmtId="169" fontId="2" fillId="2" borderId="37" xfId="0" applyNumberFormat="1" applyFont="1" applyFill="1" applyBorder="1" applyAlignment="1">
      <alignment horizontal="right" indent="1"/>
    </xf>
    <xf numFmtId="169" fontId="2" fillId="2" borderId="37" xfId="0" applyNumberFormat="1" applyFont="1" applyFill="1" applyBorder="1" applyAlignment="1">
      <alignment horizontal="right" vertical="center" indent="1"/>
    </xf>
    <xf numFmtId="169" fontId="17" fillId="2" borderId="37" xfId="0" applyNumberFormat="1" applyFont="1" applyFill="1" applyBorder="1" applyAlignment="1">
      <alignment horizontal="right" vertical="center" indent="1"/>
    </xf>
    <xf numFmtId="169" fontId="17" fillId="3" borderId="37" xfId="0" applyNumberFormat="1" applyFont="1" applyFill="1" applyBorder="1" applyAlignment="1">
      <alignment horizontal="right" vertical="center" indent="1"/>
    </xf>
    <xf numFmtId="169" fontId="22" fillId="2" borderId="37" xfId="0" applyNumberFormat="1" applyFont="1" applyFill="1" applyBorder="1" applyAlignment="1">
      <alignment horizontal="right" vertical="center" indent="1"/>
    </xf>
    <xf numFmtId="169" fontId="33" fillId="2" borderId="37" xfId="0" applyNumberFormat="1" applyFont="1" applyFill="1" applyBorder="1" applyAlignment="1">
      <alignment horizontal="right" vertical="center" indent="1"/>
    </xf>
    <xf numFmtId="169" fontId="2" fillId="2" borderId="37" xfId="0" applyNumberFormat="1" applyFont="1" applyFill="1" applyBorder="1" applyAlignment="1">
      <alignment/>
    </xf>
    <xf numFmtId="169" fontId="17" fillId="2" borderId="37" xfId="0" applyNumberFormat="1" applyFont="1" applyFill="1" applyBorder="1" applyAlignment="1">
      <alignment/>
    </xf>
    <xf numFmtId="169" fontId="22" fillId="2" borderId="37" xfId="0" applyNumberFormat="1" applyFont="1" applyFill="1" applyBorder="1" applyAlignment="1">
      <alignment/>
    </xf>
    <xf numFmtId="169" fontId="33" fillId="2" borderId="37" xfId="0" applyNumberFormat="1" applyFont="1" applyFill="1" applyBorder="1" applyAlignment="1">
      <alignment/>
    </xf>
    <xf numFmtId="4" fontId="2" fillId="2" borderId="38" xfId="0" applyNumberFormat="1" applyFont="1" applyFill="1" applyBorder="1" applyAlignment="1">
      <alignment/>
    </xf>
    <xf numFmtId="169" fontId="2" fillId="2" borderId="38" xfId="0" applyNumberFormat="1" applyFont="1" applyFill="1" applyBorder="1" applyAlignment="1">
      <alignment/>
    </xf>
    <xf numFmtId="0" fontId="17" fillId="2" borderId="38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169" fontId="17" fillId="3" borderId="38" xfId="0" applyNumberFormat="1" applyFont="1" applyFill="1" applyBorder="1" applyAlignment="1">
      <alignment/>
    </xf>
    <xf numFmtId="0" fontId="22" fillId="2" borderId="38" xfId="0" applyFont="1" applyFill="1" applyBorder="1" applyAlignment="1">
      <alignment/>
    </xf>
    <xf numFmtId="4" fontId="4" fillId="2" borderId="30" xfId="0" applyNumberFormat="1" applyFont="1" applyFill="1" applyBorder="1" applyAlignment="1">
      <alignment horizontal="right" vertical="center"/>
    </xf>
    <xf numFmtId="4" fontId="2" fillId="2" borderId="36" xfId="0" applyNumberFormat="1" applyFont="1" applyFill="1" applyBorder="1" applyAlignment="1">
      <alignment/>
    </xf>
    <xf numFmtId="4" fontId="4" fillId="2" borderId="36" xfId="0" applyNumberFormat="1" applyFont="1" applyFill="1" applyBorder="1" applyAlignment="1">
      <alignment horizontal="right" vertical="center"/>
    </xf>
    <xf numFmtId="169" fontId="27" fillId="2" borderId="36" xfId="0" applyNumberFormat="1" applyFont="1" applyFill="1" applyBorder="1" applyAlignment="1">
      <alignment horizontal="right" vertical="center"/>
    </xf>
    <xf numFmtId="169" fontId="27" fillId="3" borderId="36" xfId="0" applyNumberFormat="1" applyFont="1" applyFill="1" applyBorder="1" applyAlignment="1">
      <alignment horizontal="right" vertical="center"/>
    </xf>
    <xf numFmtId="169" fontId="36" fillId="2" borderId="36" xfId="0" applyNumberFormat="1" applyFont="1" applyFill="1" applyBorder="1" applyAlignment="1">
      <alignment horizontal="right" vertical="center"/>
    </xf>
    <xf numFmtId="4" fontId="2" fillId="2" borderId="37" xfId="0" applyNumberFormat="1" applyFont="1" applyFill="1" applyBorder="1" applyAlignment="1">
      <alignment/>
    </xf>
    <xf numFmtId="4" fontId="4" fillId="2" borderId="37" xfId="0" applyNumberFormat="1" applyFont="1" applyFill="1" applyBorder="1" applyAlignment="1">
      <alignment horizontal="right" vertical="center"/>
    </xf>
    <xf numFmtId="169" fontId="36" fillId="2" borderId="37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69" fontId="27" fillId="2" borderId="38" xfId="0" applyNumberFormat="1" applyFont="1" applyFill="1" applyBorder="1" applyAlignment="1">
      <alignment horizontal="right" vertical="center"/>
    </xf>
    <xf numFmtId="169" fontId="27" fillId="3" borderId="38" xfId="0" applyNumberFormat="1" applyFont="1" applyFill="1" applyBorder="1" applyAlignment="1">
      <alignment horizontal="right" vertical="center"/>
    </xf>
    <xf numFmtId="169" fontId="36" fillId="2" borderId="38" xfId="0" applyNumberFormat="1" applyFont="1" applyFill="1" applyBorder="1" applyAlignment="1">
      <alignment horizontal="right" vertical="center"/>
    </xf>
    <xf numFmtId="169" fontId="17" fillId="2" borderId="30" xfId="0" applyNumberFormat="1" applyFont="1" applyFill="1" applyBorder="1" applyAlignment="1">
      <alignment/>
    </xf>
    <xf numFmtId="169" fontId="9" fillId="2" borderId="30" xfId="0" applyNumberFormat="1" applyFont="1" applyFill="1" applyBorder="1" applyAlignment="1">
      <alignment/>
    </xf>
    <xf numFmtId="169" fontId="2" fillId="2" borderId="4" xfId="0" applyNumberFormat="1" applyFont="1" applyFill="1" applyBorder="1" applyAlignment="1">
      <alignment/>
    </xf>
    <xf numFmtId="169" fontId="17" fillId="2" borderId="4" xfId="0" applyNumberFormat="1" applyFont="1" applyFill="1" applyBorder="1" applyAlignment="1">
      <alignment/>
    </xf>
    <xf numFmtId="169" fontId="9" fillId="2" borderId="4" xfId="0" applyNumberFormat="1" applyFont="1" applyFill="1" applyBorder="1" applyAlignment="1">
      <alignment/>
    </xf>
    <xf numFmtId="169" fontId="17" fillId="3" borderId="36" xfId="0" applyNumberFormat="1" applyFont="1" applyFill="1" applyBorder="1" applyAlignment="1">
      <alignment/>
    </xf>
    <xf numFmtId="0" fontId="22" fillId="2" borderId="36" xfId="0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2" fillId="2" borderId="37" xfId="0" applyFont="1" applyFill="1" applyBorder="1" applyAlignment="1">
      <alignment horizontal="center" vertical="justify"/>
    </xf>
    <xf numFmtId="0" fontId="17" fillId="2" borderId="37" xfId="0" applyFont="1" applyFill="1" applyBorder="1" applyAlignment="1">
      <alignment horizontal="center" vertical="justify"/>
    </xf>
    <xf numFmtId="169" fontId="17" fillId="3" borderId="37" xfId="0" applyNumberFormat="1" applyFont="1" applyFill="1" applyBorder="1" applyAlignment="1">
      <alignment horizontal="center" vertical="justify"/>
    </xf>
    <xf numFmtId="0" fontId="22" fillId="2" borderId="37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169" fontId="17" fillId="3" borderId="37" xfId="0" applyNumberFormat="1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3" fontId="22" fillId="2" borderId="37" xfId="0" applyNumberFormat="1" applyFont="1" applyFill="1" applyBorder="1" applyAlignment="1">
      <alignment horizontal="right" vertical="center" wrapText="1" indent="1"/>
    </xf>
    <xf numFmtId="169" fontId="17" fillId="2" borderId="38" xfId="0" applyNumberFormat="1" applyFont="1" applyFill="1" applyBorder="1" applyAlignment="1">
      <alignment/>
    </xf>
    <xf numFmtId="169" fontId="22" fillId="2" borderId="38" xfId="0" applyNumberFormat="1" applyFont="1" applyFill="1" applyBorder="1" applyAlignment="1">
      <alignment/>
    </xf>
    <xf numFmtId="169" fontId="33" fillId="2" borderId="38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 vertical="center"/>
    </xf>
    <xf numFmtId="169" fontId="4" fillId="2" borderId="4" xfId="0" applyNumberFormat="1" applyFont="1" applyFill="1" applyBorder="1" applyAlignment="1">
      <alignment horizontal="right" vertical="center"/>
    </xf>
    <xf numFmtId="169" fontId="27" fillId="2" borderId="4" xfId="0" applyNumberFormat="1" applyFont="1" applyFill="1" applyBorder="1" applyAlignment="1">
      <alignment horizontal="right" vertical="center"/>
    </xf>
    <xf numFmtId="169" fontId="27" fillId="3" borderId="4" xfId="0" applyNumberFormat="1" applyFont="1" applyFill="1" applyBorder="1" applyAlignment="1">
      <alignment horizontal="right" vertical="center"/>
    </xf>
    <xf numFmtId="169" fontId="36" fillId="2" borderId="4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/>
    </xf>
    <xf numFmtId="0" fontId="17" fillId="2" borderId="37" xfId="0" applyFont="1" applyFill="1" applyBorder="1" applyAlignment="1">
      <alignment/>
    </xf>
    <xf numFmtId="169" fontId="17" fillId="3" borderId="37" xfId="0" applyNumberFormat="1" applyFont="1" applyFill="1" applyBorder="1" applyAlignment="1">
      <alignment/>
    </xf>
    <xf numFmtId="0" fontId="22" fillId="2" borderId="37" xfId="0" applyFont="1" applyFill="1" applyBorder="1" applyAlignment="1">
      <alignment/>
    </xf>
    <xf numFmtId="0" fontId="12" fillId="2" borderId="37" xfId="0" applyFont="1" applyFill="1" applyBorder="1" applyAlignment="1">
      <alignment vertical="justify" textRotation="60"/>
    </xf>
    <xf numFmtId="0" fontId="17" fillId="2" borderId="37" xfId="0" applyFont="1" applyFill="1" applyBorder="1" applyAlignment="1">
      <alignment vertical="justify" textRotation="60"/>
    </xf>
    <xf numFmtId="169" fontId="17" fillId="3" borderId="37" xfId="0" applyNumberFormat="1" applyFont="1" applyFill="1" applyBorder="1" applyAlignment="1">
      <alignment vertical="justify" textRotation="60"/>
    </xf>
    <xf numFmtId="0" fontId="22" fillId="2" borderId="37" xfId="0" applyFont="1" applyFill="1" applyBorder="1" applyAlignment="1">
      <alignment vertical="justify" textRotation="60"/>
    </xf>
    <xf numFmtId="0" fontId="12" fillId="2" borderId="37" xfId="0" applyFont="1" applyFill="1" applyBorder="1" applyAlignment="1">
      <alignment vertical="justify"/>
    </xf>
    <xf numFmtId="0" fontId="17" fillId="2" borderId="37" xfId="0" applyFont="1" applyFill="1" applyBorder="1" applyAlignment="1">
      <alignment vertical="justify"/>
    </xf>
    <xf numFmtId="169" fontId="17" fillId="3" borderId="37" xfId="0" applyNumberFormat="1" applyFont="1" applyFill="1" applyBorder="1" applyAlignment="1">
      <alignment vertical="justify"/>
    </xf>
    <xf numFmtId="0" fontId="22" fillId="2" borderId="37" xfId="0" applyFont="1" applyFill="1" applyBorder="1" applyAlignment="1">
      <alignment vertical="justify"/>
    </xf>
    <xf numFmtId="164" fontId="2" fillId="2" borderId="37" xfId="0" applyNumberFormat="1" applyFont="1" applyFill="1" applyBorder="1" applyAlignment="1">
      <alignment/>
    </xf>
    <xf numFmtId="164" fontId="17" fillId="2" borderId="37" xfId="0" applyNumberFormat="1" applyFont="1" applyFill="1" applyBorder="1" applyAlignment="1">
      <alignment/>
    </xf>
    <xf numFmtId="164" fontId="22" fillId="2" borderId="37" xfId="0" applyNumberFormat="1" applyFont="1" applyFill="1" applyBorder="1" applyAlignment="1">
      <alignment/>
    </xf>
    <xf numFmtId="169" fontId="17" fillId="3" borderId="4" xfId="0" applyNumberFormat="1" applyFont="1" applyFill="1" applyBorder="1" applyAlignment="1">
      <alignment/>
    </xf>
    <xf numFmtId="169" fontId="22" fillId="2" borderId="37" xfId="0" applyNumberFormat="1" applyFont="1" applyFill="1" applyBorder="1" applyAlignment="1">
      <alignment/>
    </xf>
    <xf numFmtId="169" fontId="10" fillId="3" borderId="37" xfId="0" applyNumberFormat="1" applyFont="1" applyFill="1" applyBorder="1" applyAlignment="1">
      <alignment/>
    </xf>
    <xf numFmtId="169" fontId="21" fillId="2" borderId="37" xfId="0" applyNumberFormat="1" applyFont="1" applyFill="1" applyBorder="1" applyAlignment="1">
      <alignment/>
    </xf>
    <xf numFmtId="4" fontId="2" fillId="2" borderId="39" xfId="0" applyNumberFormat="1" applyFont="1" applyFill="1" applyBorder="1" applyAlignment="1">
      <alignment/>
    </xf>
    <xf numFmtId="169" fontId="2" fillId="2" borderId="39" xfId="0" applyNumberFormat="1" applyFont="1" applyFill="1" applyBorder="1" applyAlignment="1">
      <alignment/>
    </xf>
    <xf numFmtId="169" fontId="17" fillId="2" borderId="39" xfId="0" applyNumberFormat="1" applyFont="1" applyFill="1" applyBorder="1" applyAlignment="1">
      <alignment/>
    </xf>
    <xf numFmtId="169" fontId="10" fillId="3" borderId="39" xfId="0" applyNumberFormat="1" applyFont="1" applyFill="1" applyBorder="1" applyAlignment="1">
      <alignment/>
    </xf>
    <xf numFmtId="169" fontId="21" fillId="2" borderId="39" xfId="0" applyNumberFormat="1" applyFont="1" applyFill="1" applyBorder="1" applyAlignment="1">
      <alignment/>
    </xf>
    <xf numFmtId="169" fontId="12" fillId="2" borderId="0" xfId="0" applyNumberFormat="1" applyFont="1" applyFill="1" applyAlignment="1">
      <alignment horizontal="center"/>
    </xf>
    <xf numFmtId="169" fontId="21" fillId="2" borderId="0" xfId="0" applyNumberFormat="1" applyFont="1" applyFill="1" applyAlignment="1">
      <alignment/>
    </xf>
    <xf numFmtId="169" fontId="22" fillId="2" borderId="3" xfId="0" applyNumberFormat="1" applyFont="1" applyFill="1" applyBorder="1" applyAlignment="1">
      <alignment horizontal="center" vertical="center" wrapText="1"/>
    </xf>
    <xf numFmtId="169" fontId="10" fillId="2" borderId="4" xfId="0" applyNumberFormat="1" applyFont="1" applyFill="1" applyBorder="1" applyAlignment="1">
      <alignment horizontal="center" vertical="center" wrapText="1"/>
    </xf>
    <xf numFmtId="169" fontId="24" fillId="2" borderId="3" xfId="0" applyNumberFormat="1" applyFont="1" applyFill="1" applyBorder="1" applyAlignment="1">
      <alignment/>
    </xf>
    <xf numFmtId="169" fontId="17" fillId="2" borderId="3" xfId="0" applyNumberFormat="1" applyFont="1" applyFill="1" applyBorder="1" applyAlignment="1">
      <alignment/>
    </xf>
    <xf numFmtId="169" fontId="17" fillId="2" borderId="36" xfId="0" applyNumberFormat="1" applyFont="1" applyFill="1" applyBorder="1" applyAlignment="1">
      <alignment/>
    </xf>
    <xf numFmtId="169" fontId="17" fillId="2" borderId="37" xfId="0" applyNumberFormat="1" applyFont="1" applyFill="1" applyBorder="1" applyAlignment="1">
      <alignment horizontal="right" vertical="center" wrapText="1" indent="1"/>
    </xf>
    <xf numFmtId="169" fontId="17" fillId="2" borderId="38" xfId="0" applyNumberFormat="1" applyFont="1" applyFill="1" applyBorder="1" applyAlignment="1">
      <alignment horizontal="right" vertical="center" wrapText="1" indent="1"/>
    </xf>
    <xf numFmtId="169" fontId="33" fillId="2" borderId="36" xfId="0" applyNumberFormat="1" applyFont="1" applyFill="1" applyBorder="1" applyAlignment="1">
      <alignment/>
    </xf>
    <xf numFmtId="169" fontId="33" fillId="2" borderId="37" xfId="0" applyNumberFormat="1" applyFont="1" applyFill="1" applyBorder="1" applyAlignment="1">
      <alignment horizontal="center" vertical="justify"/>
    </xf>
    <xf numFmtId="169" fontId="33" fillId="2" borderId="37" xfId="0" applyNumberFormat="1" applyFont="1" applyFill="1" applyBorder="1" applyAlignment="1">
      <alignment horizontal="center"/>
    </xf>
    <xf numFmtId="169" fontId="33" fillId="2" borderId="37" xfId="0" applyNumberFormat="1" applyFont="1" applyFill="1" applyBorder="1" applyAlignment="1">
      <alignment horizontal="right" vertical="center" wrapText="1" indent="1"/>
    </xf>
    <xf numFmtId="169" fontId="22" fillId="2" borderId="36" xfId="0" applyNumberFormat="1" applyFont="1" applyFill="1" applyBorder="1" applyAlignment="1">
      <alignment/>
    </xf>
    <xf numFmtId="169" fontId="22" fillId="2" borderId="37" xfId="0" applyNumberFormat="1" applyFont="1" applyFill="1" applyBorder="1" applyAlignment="1">
      <alignment vertical="justify" textRotation="60"/>
    </xf>
    <xf numFmtId="169" fontId="22" fillId="2" borderId="37" xfId="0" applyNumberFormat="1" applyFont="1" applyFill="1" applyBorder="1" applyAlignment="1">
      <alignment vertical="justify"/>
    </xf>
    <xf numFmtId="169" fontId="21" fillId="2" borderId="0" xfId="0" applyNumberFormat="1" applyFont="1" applyFill="1" applyBorder="1" applyAlignment="1">
      <alignment horizontal="right"/>
    </xf>
    <xf numFmtId="169" fontId="22" fillId="2" borderId="0" xfId="0" applyNumberFormat="1" applyFont="1" applyFill="1" applyBorder="1" applyAlignment="1">
      <alignment horizontal="center" vertical="justify"/>
    </xf>
    <xf numFmtId="169" fontId="21" fillId="2" borderId="0" xfId="0" applyNumberFormat="1" applyFont="1" applyFill="1" applyBorder="1" applyAlignment="1">
      <alignment horizontal="center"/>
    </xf>
    <xf numFmtId="169" fontId="21" fillId="2" borderId="0" xfId="0" applyNumberFormat="1" applyFont="1" applyFill="1" applyBorder="1" applyAlignment="1">
      <alignment horizontal="right" vertical="center" wrapText="1" indent="1"/>
    </xf>
    <xf numFmtId="169" fontId="22" fillId="2" borderId="0" xfId="0" applyNumberFormat="1" applyFont="1" applyFill="1" applyBorder="1" applyAlignment="1">
      <alignment vertical="justify" textRotation="60"/>
    </xf>
    <xf numFmtId="169" fontId="22" fillId="2" borderId="0" xfId="0" applyNumberFormat="1" applyFont="1" applyFill="1" applyBorder="1" applyAlignment="1">
      <alignment vertical="justify"/>
    </xf>
    <xf numFmtId="169" fontId="21" fillId="2" borderId="0" xfId="0" applyNumberFormat="1" applyFont="1" applyFill="1" applyBorder="1" applyAlignment="1">
      <alignment horizontal="center" vertical="center"/>
    </xf>
    <xf numFmtId="169" fontId="22" fillId="2" borderId="0" xfId="0" applyNumberFormat="1" applyFont="1" applyFill="1" applyAlignment="1">
      <alignment/>
    </xf>
    <xf numFmtId="169" fontId="21" fillId="2" borderId="0" xfId="0" applyNumberFormat="1" applyFont="1" applyFill="1" applyBorder="1" applyAlignment="1">
      <alignment/>
    </xf>
    <xf numFmtId="169" fontId="25" fillId="2" borderId="0" xfId="0" applyNumberFormat="1" applyFont="1" applyFill="1" applyBorder="1" applyAlignment="1">
      <alignment/>
    </xf>
    <xf numFmtId="169" fontId="26" fillId="2" borderId="0" xfId="0" applyNumberFormat="1" applyFont="1" applyFill="1" applyBorder="1" applyAlignment="1">
      <alignment/>
    </xf>
    <xf numFmtId="169" fontId="22" fillId="2" borderId="0" xfId="0" applyNumberFormat="1" applyFont="1" applyFill="1" applyBorder="1" applyAlignment="1">
      <alignment/>
    </xf>
    <xf numFmtId="169" fontId="22" fillId="2" borderId="0" xfId="0" applyNumberFormat="1" applyFont="1" applyFill="1" applyBorder="1" applyAlignment="1">
      <alignment vertical="justify" textRotation="60"/>
    </xf>
    <xf numFmtId="169" fontId="21" fillId="2" borderId="0" xfId="0" applyNumberFormat="1" applyFont="1" applyFill="1" applyAlignment="1">
      <alignment/>
    </xf>
    <xf numFmtId="169" fontId="22" fillId="2" borderId="0" xfId="0" applyNumberFormat="1" applyFont="1" applyFill="1" applyBorder="1" applyAlignment="1">
      <alignment/>
    </xf>
    <xf numFmtId="169" fontId="17" fillId="2" borderId="30" xfId="0" applyNumberFormat="1" applyFont="1" applyFill="1" applyBorder="1" applyAlignment="1">
      <alignment/>
    </xf>
    <xf numFmtId="169" fontId="9" fillId="2" borderId="3" xfId="0" applyNumberFormat="1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/>
    </xf>
    <xf numFmtId="4" fontId="4" fillId="4" borderId="37" xfId="0" applyNumberFormat="1" applyFont="1" applyFill="1" applyBorder="1" applyAlignment="1">
      <alignment horizontal="right" vertical="center"/>
    </xf>
    <xf numFmtId="169" fontId="17" fillId="4" borderId="37" xfId="0" applyNumberFormat="1" applyFont="1" applyFill="1" applyBorder="1" applyAlignment="1">
      <alignment/>
    </xf>
    <xf numFmtId="169" fontId="2" fillId="4" borderId="37" xfId="0" applyNumberFormat="1" applyFont="1" applyFill="1" applyBorder="1" applyAlignment="1">
      <alignment/>
    </xf>
    <xf numFmtId="169" fontId="9" fillId="4" borderId="37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9" fontId="31" fillId="0" borderId="0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/>
    </xf>
    <xf numFmtId="4" fontId="4" fillId="4" borderId="3" xfId="0" applyNumberFormat="1" applyFont="1" applyFill="1" applyBorder="1" applyAlignment="1">
      <alignment horizontal="right" vertical="center"/>
    </xf>
    <xf numFmtId="169" fontId="4" fillId="4" borderId="3" xfId="0" applyNumberFormat="1" applyFont="1" applyFill="1" applyBorder="1" applyAlignment="1">
      <alignment horizontal="right" vertical="center"/>
    </xf>
    <xf numFmtId="169" fontId="27" fillId="4" borderId="3" xfId="0" applyNumberFormat="1" applyFont="1" applyFill="1" applyBorder="1" applyAlignment="1">
      <alignment horizontal="right" vertical="center"/>
    </xf>
    <xf numFmtId="169" fontId="17" fillId="4" borderId="3" xfId="0" applyNumberFormat="1" applyFont="1" applyFill="1" applyBorder="1" applyAlignment="1">
      <alignment/>
    </xf>
    <xf numFmtId="169" fontId="36" fillId="4" borderId="3" xfId="0" applyNumberFormat="1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/>
    </xf>
    <xf numFmtId="0" fontId="2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/>
    </xf>
    <xf numFmtId="4" fontId="4" fillId="4" borderId="30" xfId="0" applyNumberFormat="1" applyFont="1" applyFill="1" applyBorder="1" applyAlignment="1">
      <alignment horizontal="right" vertical="center"/>
    </xf>
    <xf numFmtId="169" fontId="4" fillId="4" borderId="30" xfId="0" applyNumberFormat="1" applyFont="1" applyFill="1" applyBorder="1" applyAlignment="1">
      <alignment horizontal="right" vertical="center"/>
    </xf>
    <xf numFmtId="169" fontId="27" fillId="4" borderId="30" xfId="0" applyNumberFormat="1" applyFont="1" applyFill="1" applyBorder="1" applyAlignment="1">
      <alignment horizontal="right" vertical="center"/>
    </xf>
    <xf numFmtId="169" fontId="17" fillId="4" borderId="30" xfId="0" applyNumberFormat="1" applyFont="1" applyFill="1" applyBorder="1" applyAlignment="1">
      <alignment/>
    </xf>
    <xf numFmtId="169" fontId="36" fillId="4" borderId="30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169" fontId="4" fillId="4" borderId="3" xfId="0" applyNumberFormat="1" applyFont="1" applyFill="1" applyBorder="1" applyAlignment="1">
      <alignment horizontal="right" vertical="center"/>
    </xf>
    <xf numFmtId="169" fontId="27" fillId="4" borderId="3" xfId="0" applyNumberFormat="1" applyFont="1" applyFill="1" applyBorder="1" applyAlignment="1">
      <alignment horizontal="right" vertical="center"/>
    </xf>
    <xf numFmtId="4" fontId="12" fillId="4" borderId="3" xfId="0" applyNumberFormat="1" applyFont="1" applyFill="1" applyBorder="1" applyAlignment="1">
      <alignment/>
    </xf>
    <xf numFmtId="4" fontId="12" fillId="4" borderId="30" xfId="0" applyNumberFormat="1" applyFont="1" applyFill="1" applyBorder="1" applyAlignment="1">
      <alignment/>
    </xf>
    <xf numFmtId="169" fontId="22" fillId="2" borderId="4" xfId="0" applyNumberFormat="1" applyFont="1" applyFill="1" applyBorder="1" applyAlignment="1">
      <alignment/>
    </xf>
    <xf numFmtId="0" fontId="38" fillId="2" borderId="19" xfId="0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left" vertical="center"/>
    </xf>
    <xf numFmtId="169" fontId="17" fillId="4" borderId="36" xfId="0" applyNumberFormat="1" applyFont="1" applyFill="1" applyBorder="1" applyAlignment="1">
      <alignment/>
    </xf>
    <xf numFmtId="169" fontId="9" fillId="4" borderId="36" xfId="0" applyNumberFormat="1" applyFont="1" applyFill="1" applyBorder="1" applyAlignment="1">
      <alignment/>
    </xf>
    <xf numFmtId="169" fontId="17" fillId="4" borderId="37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/>
    </xf>
    <xf numFmtId="4" fontId="4" fillId="5" borderId="37" xfId="0" applyNumberFormat="1" applyFont="1" applyFill="1" applyBorder="1" applyAlignment="1">
      <alignment horizontal="right" vertical="center"/>
    </xf>
    <xf numFmtId="169" fontId="17" fillId="5" borderId="37" xfId="0" applyNumberFormat="1" applyFont="1" applyFill="1" applyBorder="1" applyAlignment="1">
      <alignment/>
    </xf>
    <xf numFmtId="169" fontId="2" fillId="5" borderId="37" xfId="0" applyNumberFormat="1" applyFont="1" applyFill="1" applyBorder="1" applyAlignment="1">
      <alignment/>
    </xf>
    <xf numFmtId="169" fontId="9" fillId="5" borderId="37" xfId="0" applyNumberFormat="1" applyFont="1" applyFill="1" applyBorder="1" applyAlignment="1">
      <alignment/>
    </xf>
    <xf numFmtId="169" fontId="17" fillId="5" borderId="36" xfId="0" applyNumberFormat="1" applyFont="1" applyFill="1" applyBorder="1" applyAlignment="1">
      <alignment/>
    </xf>
    <xf numFmtId="0" fontId="2" fillId="5" borderId="34" xfId="0" applyFont="1" applyFill="1" applyBorder="1" applyAlignment="1">
      <alignment horizontal="center"/>
    </xf>
    <xf numFmtId="0" fontId="12" fillId="5" borderId="35" xfId="0" applyFont="1" applyFill="1" applyBorder="1" applyAlignment="1">
      <alignment/>
    </xf>
    <xf numFmtId="0" fontId="3" fillId="5" borderId="35" xfId="0" applyFont="1" applyFill="1" applyBorder="1" applyAlignment="1">
      <alignment horizontal="center" vertical="center"/>
    </xf>
    <xf numFmtId="4" fontId="2" fillId="5" borderId="30" xfId="0" applyNumberFormat="1" applyFont="1" applyFill="1" applyBorder="1" applyAlignment="1">
      <alignment/>
    </xf>
    <xf numFmtId="169" fontId="2" fillId="5" borderId="30" xfId="0" applyNumberFormat="1" applyFont="1" applyFill="1" applyBorder="1" applyAlignment="1">
      <alignment/>
    </xf>
    <xf numFmtId="169" fontId="17" fillId="5" borderId="30" xfId="0" applyNumberFormat="1" applyFont="1" applyFill="1" applyBorder="1" applyAlignment="1">
      <alignment/>
    </xf>
    <xf numFmtId="169" fontId="17" fillId="5" borderId="30" xfId="0" applyNumberFormat="1" applyFont="1" applyFill="1" applyBorder="1" applyAlignment="1">
      <alignment/>
    </xf>
    <xf numFmtId="169" fontId="9" fillId="5" borderId="30" xfId="0" applyNumberFormat="1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3" fillId="5" borderId="6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/>
    </xf>
    <xf numFmtId="169" fontId="2" fillId="5" borderId="3" xfId="0" applyNumberFormat="1" applyFont="1" applyFill="1" applyBorder="1" applyAlignment="1">
      <alignment/>
    </xf>
    <xf numFmtId="169" fontId="17" fillId="5" borderId="3" xfId="0" applyNumberFormat="1" applyFont="1" applyFill="1" applyBorder="1" applyAlignment="1">
      <alignment/>
    </xf>
    <xf numFmtId="169" fontId="17" fillId="5" borderId="3" xfId="0" applyNumberFormat="1" applyFont="1" applyFill="1" applyBorder="1" applyAlignment="1">
      <alignment/>
    </xf>
    <xf numFmtId="169" fontId="36" fillId="5" borderId="3" xfId="0" applyNumberFormat="1" applyFont="1" applyFill="1" applyBorder="1" applyAlignment="1">
      <alignment horizontal="right" vertical="center"/>
    </xf>
    <xf numFmtId="169" fontId="36" fillId="5" borderId="30" xfId="0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vertical="justify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5" borderId="30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2" borderId="1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5" fillId="2" borderId="27" xfId="0" applyFont="1" applyFill="1" applyBorder="1" applyAlignment="1">
      <alignment horizontal="left" vertical="center"/>
    </xf>
    <xf numFmtId="0" fontId="35" fillId="2" borderId="28" xfId="0" applyFont="1" applyFill="1" applyBorder="1" applyAlignment="1">
      <alignment horizontal="left" vertical="center"/>
    </xf>
    <xf numFmtId="0" fontId="35" fillId="2" borderId="29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16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2" fillId="0" borderId="2" xfId="0" applyFont="1" applyBorder="1" applyAlignment="1">
      <alignment/>
    </xf>
    <xf numFmtId="0" fontId="2" fillId="0" borderId="42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K Bílá kniha  23-11-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7"/>
  <sheetViews>
    <sheetView tabSelected="1" zoomScale="70" zoomScaleNormal="70" zoomScaleSheetLayoutView="55" workbookViewId="0" topLeftCell="A1">
      <pane ySplit="7" topLeftCell="BM8" activePane="bottomLeft" state="frozen"/>
      <selection pane="topLeft" activeCell="M1" sqref="M1"/>
      <selection pane="bottomLeft" activeCell="Y18" sqref="Y18"/>
    </sheetView>
  </sheetViews>
  <sheetFormatPr defaultColWidth="9.140625" defaultRowHeight="12.75"/>
  <cols>
    <col min="1" max="1" width="3.8515625" style="33" customWidth="1"/>
    <col min="2" max="2" width="11.57421875" style="33" hidden="1" customWidth="1"/>
    <col min="3" max="3" width="0.13671875" style="33" hidden="1" customWidth="1"/>
    <col min="4" max="4" width="5.421875" style="33" hidden="1" customWidth="1"/>
    <col min="5" max="5" width="7.7109375" style="33" hidden="1" customWidth="1"/>
    <col min="6" max="6" width="5.57421875" style="33" hidden="1" customWidth="1"/>
    <col min="7" max="7" width="4.00390625" style="33" customWidth="1"/>
    <col min="8" max="8" width="8.57421875" style="33" customWidth="1"/>
    <col min="9" max="9" width="7.28125" style="33" customWidth="1"/>
    <col min="10" max="10" width="18.7109375" style="33" customWidth="1"/>
    <col min="11" max="11" width="25.8515625" style="33" customWidth="1"/>
    <col min="12" max="12" width="12.57421875" style="33" customWidth="1"/>
    <col min="13" max="13" width="13.28125" style="33" customWidth="1"/>
    <col min="14" max="14" width="13.8515625" style="33" customWidth="1"/>
    <col min="15" max="15" width="14.140625" style="210" customWidth="1"/>
    <col min="16" max="16" width="10.7109375" style="33" customWidth="1"/>
    <col min="17" max="17" width="11.00390625" style="33" customWidth="1"/>
    <col min="18" max="18" width="13.140625" style="241" customWidth="1"/>
    <col min="19" max="19" width="11.421875" style="178" customWidth="1"/>
    <col min="20" max="20" width="14.28125" style="405" customWidth="1"/>
    <col min="24" max="24" width="18.57421875" style="236" customWidth="1"/>
  </cols>
  <sheetData>
    <row r="1" spans="1:5" ht="18">
      <c r="A1" s="32" t="s">
        <v>166</v>
      </c>
      <c r="B1" s="32"/>
      <c r="C1" s="32"/>
      <c r="D1" s="32"/>
      <c r="E1" s="32"/>
    </row>
    <row r="2" spans="1:5" ht="18">
      <c r="A2" s="34"/>
      <c r="B2" s="32"/>
      <c r="C2" s="32"/>
      <c r="D2" s="32"/>
      <c r="E2" s="32"/>
    </row>
    <row r="3" spans="1:3" ht="15.75" customHeight="1" thickBot="1">
      <c r="A3" s="4" t="s">
        <v>46</v>
      </c>
      <c r="B3" s="32"/>
      <c r="C3" s="32"/>
    </row>
    <row r="4" spans="1:24" s="30" customFormat="1" ht="18.75" thickBot="1">
      <c r="A4" s="523"/>
      <c r="B4" s="521"/>
      <c r="C4" s="521"/>
      <c r="D4" s="521"/>
      <c r="E4" s="521"/>
      <c r="F4" s="521"/>
      <c r="G4" s="560" t="s">
        <v>187</v>
      </c>
      <c r="H4" s="561"/>
      <c r="I4" s="561"/>
      <c r="J4" s="562"/>
      <c r="K4" s="36"/>
      <c r="L4" s="32"/>
      <c r="M4" s="33"/>
      <c r="N4" s="33"/>
      <c r="O4" s="210"/>
      <c r="P4" s="33"/>
      <c r="Q4" s="33"/>
      <c r="R4" s="241"/>
      <c r="S4" s="178"/>
      <c r="T4" s="404" t="s">
        <v>43</v>
      </c>
      <c r="X4" s="236"/>
    </row>
    <row r="5" spans="1:24" s="30" customFormat="1" ht="18.75" thickBot="1">
      <c r="A5" s="524"/>
      <c r="B5" s="522"/>
      <c r="C5" s="522"/>
      <c r="D5" s="522"/>
      <c r="E5" s="522"/>
      <c r="F5" s="522"/>
      <c r="G5" s="563" t="s">
        <v>188</v>
      </c>
      <c r="H5" s="563"/>
      <c r="I5" s="563"/>
      <c r="J5" s="564"/>
      <c r="K5" s="36"/>
      <c r="L5" s="32"/>
      <c r="M5" s="33"/>
      <c r="N5" s="33"/>
      <c r="O5" s="210"/>
      <c r="P5" s="33"/>
      <c r="Q5" s="33"/>
      <c r="R5" s="241"/>
      <c r="S5" s="178"/>
      <c r="T5" s="404"/>
      <c r="X5" s="236"/>
    </row>
    <row r="6" spans="1:24" s="30" customFormat="1" ht="21" customHeight="1" thickBot="1">
      <c r="A6" s="524"/>
      <c r="B6" s="33"/>
      <c r="C6" s="33"/>
      <c r="D6" s="33"/>
      <c r="E6" s="33"/>
      <c r="F6" s="33"/>
      <c r="G6" s="33" t="s">
        <v>186</v>
      </c>
      <c r="H6" s="525"/>
      <c r="I6" s="126"/>
      <c r="J6" s="526"/>
      <c r="K6" s="33"/>
      <c r="L6" s="515" t="s">
        <v>62</v>
      </c>
      <c r="M6" s="485" t="s">
        <v>82</v>
      </c>
      <c r="N6" s="485" t="s">
        <v>164</v>
      </c>
      <c r="O6" s="544" t="s">
        <v>165</v>
      </c>
      <c r="P6" s="37"/>
      <c r="Q6" s="37"/>
      <c r="R6" s="260"/>
      <c r="S6" s="179"/>
      <c r="T6" s="406"/>
      <c r="X6" s="236"/>
    </row>
    <row r="7" spans="1:24" s="30" customFormat="1" ht="105.75" customHeight="1" thickBot="1">
      <c r="A7" s="38" t="s">
        <v>0</v>
      </c>
      <c r="B7" s="39" t="s">
        <v>1</v>
      </c>
      <c r="C7" s="39" t="s">
        <v>2</v>
      </c>
      <c r="D7" s="39" t="s">
        <v>3</v>
      </c>
      <c r="E7" s="39" t="s">
        <v>6</v>
      </c>
      <c r="F7" s="39" t="s">
        <v>4</v>
      </c>
      <c r="G7" s="39" t="s">
        <v>5</v>
      </c>
      <c r="H7" s="40"/>
      <c r="I7" s="40"/>
      <c r="J7" s="40"/>
      <c r="K7" s="40"/>
      <c r="L7" s="516"/>
      <c r="M7" s="543"/>
      <c r="N7" s="543"/>
      <c r="O7" s="545"/>
      <c r="P7" s="41" t="s">
        <v>168</v>
      </c>
      <c r="Q7" s="41" t="s">
        <v>170</v>
      </c>
      <c r="R7" s="261" t="s">
        <v>183</v>
      </c>
      <c r="S7" s="259" t="s">
        <v>184</v>
      </c>
      <c r="T7" s="407" t="s">
        <v>174</v>
      </c>
      <c r="X7" s="236"/>
    </row>
    <row r="8" spans="1:24" s="30" customFormat="1" ht="15.75" customHeight="1" thickBot="1">
      <c r="A8" s="42"/>
      <c r="B8" s="43"/>
      <c r="C8" s="43"/>
      <c r="D8" s="43"/>
      <c r="E8" s="43"/>
      <c r="F8" s="43"/>
      <c r="G8" s="44"/>
      <c r="H8" s="44" t="s">
        <v>73</v>
      </c>
      <c r="I8" s="45"/>
      <c r="J8" s="46"/>
      <c r="K8" s="46"/>
      <c r="L8" s="268"/>
      <c r="M8" s="268"/>
      <c r="N8" s="268"/>
      <c r="O8" s="269"/>
      <c r="P8" s="268"/>
      <c r="Q8" s="268"/>
      <c r="R8" s="270"/>
      <c r="S8" s="271"/>
      <c r="T8" s="408"/>
      <c r="X8" s="236"/>
    </row>
    <row r="9" spans="1:24" s="29" customFormat="1" ht="15.75" customHeight="1" thickBot="1">
      <c r="A9" s="204" t="s">
        <v>12</v>
      </c>
      <c r="B9" s="205"/>
      <c r="C9" s="205"/>
      <c r="D9" s="205"/>
      <c r="E9" s="205"/>
      <c r="F9" s="205"/>
      <c r="G9" s="206" t="s">
        <v>40</v>
      </c>
      <c r="H9" s="206">
        <v>327</v>
      </c>
      <c r="I9" s="546" t="s">
        <v>49</v>
      </c>
      <c r="J9" s="546"/>
      <c r="K9" s="547"/>
      <c r="L9" s="272">
        <v>46793</v>
      </c>
      <c r="M9" s="272">
        <v>69849</v>
      </c>
      <c r="N9" s="273">
        <v>22000</v>
      </c>
      <c r="O9" s="274">
        <f>22000000/1000</f>
        <v>22000</v>
      </c>
      <c r="P9" s="273">
        <v>0</v>
      </c>
      <c r="Q9" s="273"/>
      <c r="R9" s="275">
        <f>O9+P9+Q9</f>
        <v>22000</v>
      </c>
      <c r="S9" s="436">
        <v>-1118</v>
      </c>
      <c r="T9" s="409">
        <f>R9+S9</f>
        <v>20882</v>
      </c>
      <c r="X9" s="237"/>
    </row>
    <row r="10" spans="1:24" s="29" customFormat="1" ht="15.75" customHeight="1" thickBot="1">
      <c r="A10" s="207" t="s">
        <v>13</v>
      </c>
      <c r="B10" s="208"/>
      <c r="C10" s="208"/>
      <c r="D10" s="208"/>
      <c r="E10" s="208"/>
      <c r="F10" s="208"/>
      <c r="G10" s="265" t="s">
        <v>39</v>
      </c>
      <c r="H10" s="265">
        <v>30813</v>
      </c>
      <c r="I10" s="550" t="s">
        <v>77</v>
      </c>
      <c r="J10" s="550"/>
      <c r="K10" s="551"/>
      <c r="L10" s="282">
        <v>1746</v>
      </c>
      <c r="M10" s="342">
        <v>2745</v>
      </c>
      <c r="N10" s="309">
        <v>1000</v>
      </c>
      <c r="O10" s="288">
        <f>1000000/1000</f>
        <v>1000</v>
      </c>
      <c r="P10" s="309">
        <v>0</v>
      </c>
      <c r="Q10" s="309"/>
      <c r="R10" s="286">
        <f>O10+P10+Q10</f>
        <v>1000</v>
      </c>
      <c r="S10" s="287">
        <v>0.93</v>
      </c>
      <c r="T10" s="435">
        <f>R10+S10</f>
        <v>1000.93</v>
      </c>
      <c r="X10" s="237"/>
    </row>
    <row r="11" spans="1:24" s="29" customFormat="1" ht="15.75" customHeight="1" thickBot="1">
      <c r="A11" s="47" t="s">
        <v>14</v>
      </c>
      <c r="B11" s="48"/>
      <c r="C11" s="49"/>
      <c r="D11" s="48"/>
      <c r="E11" s="48"/>
      <c r="F11" s="48"/>
      <c r="G11" s="50" t="s">
        <v>39</v>
      </c>
      <c r="H11" s="50">
        <v>31810</v>
      </c>
      <c r="I11" s="529" t="s">
        <v>38</v>
      </c>
      <c r="J11" s="529"/>
      <c r="K11" s="530"/>
      <c r="L11" s="276"/>
      <c r="M11" s="277">
        <v>11000</v>
      </c>
      <c r="N11" s="278">
        <v>5500</v>
      </c>
      <c r="O11" s="279"/>
      <c r="P11" s="278"/>
      <c r="Q11" s="278"/>
      <c r="R11" s="280"/>
      <c r="S11" s="281"/>
      <c r="T11" s="279"/>
      <c r="X11" s="237"/>
    </row>
    <row r="12" spans="1:24" s="29" customFormat="1" ht="15.75" customHeight="1" thickBot="1">
      <c r="A12" s="207" t="s">
        <v>15</v>
      </c>
      <c r="B12" s="208"/>
      <c r="C12" s="263"/>
      <c r="D12" s="208"/>
      <c r="E12" s="208"/>
      <c r="F12" s="208"/>
      <c r="G12" s="264" t="s">
        <v>39</v>
      </c>
      <c r="H12" s="264" t="s">
        <v>74</v>
      </c>
      <c r="I12" s="550" t="s">
        <v>52</v>
      </c>
      <c r="J12" s="550"/>
      <c r="K12" s="551"/>
      <c r="L12" s="282">
        <v>8263</v>
      </c>
      <c r="M12" s="283">
        <v>14969</v>
      </c>
      <c r="N12" s="284">
        <v>6000</v>
      </c>
      <c r="O12" s="285">
        <f>6000000/1000</f>
        <v>6000</v>
      </c>
      <c r="P12" s="284">
        <v>0</v>
      </c>
      <c r="Q12" s="284"/>
      <c r="R12" s="286">
        <f>O12+P12+Q12</f>
        <v>6000</v>
      </c>
      <c r="S12" s="287">
        <v>-1.37</v>
      </c>
      <c r="T12" s="435">
        <f>R12+S12</f>
        <v>5998.63</v>
      </c>
      <c r="X12" s="237"/>
    </row>
    <row r="13" spans="1:24" s="29" customFormat="1" ht="15.75" customHeight="1">
      <c r="A13" s="51" t="s">
        <v>16</v>
      </c>
      <c r="B13" s="52"/>
      <c r="C13" s="52"/>
      <c r="D13" s="52"/>
      <c r="E13" s="52"/>
      <c r="F13" s="52"/>
      <c r="G13" s="53" t="s">
        <v>39</v>
      </c>
      <c r="H13" s="53">
        <v>32728</v>
      </c>
      <c r="I13" s="520" t="s">
        <v>83</v>
      </c>
      <c r="J13" s="514"/>
      <c r="K13" s="514"/>
      <c r="L13" s="289"/>
      <c r="M13" s="290">
        <v>2000</v>
      </c>
      <c r="N13" s="289"/>
      <c r="O13" s="291"/>
      <c r="P13" s="289"/>
      <c r="Q13" s="289"/>
      <c r="R13" s="292"/>
      <c r="S13" s="293"/>
      <c r="T13" s="410"/>
      <c r="X13" s="237"/>
    </row>
    <row r="14" spans="1:24" s="29" customFormat="1" ht="15.75" customHeight="1">
      <c r="A14" s="54" t="s">
        <v>19</v>
      </c>
      <c r="B14" s="55"/>
      <c r="C14" s="55"/>
      <c r="D14" s="55"/>
      <c r="E14" s="55"/>
      <c r="F14" s="55"/>
      <c r="G14" s="56" t="s">
        <v>39</v>
      </c>
      <c r="H14" s="56">
        <v>32317</v>
      </c>
      <c r="I14" s="527" t="s">
        <v>86</v>
      </c>
      <c r="J14" s="528"/>
      <c r="K14" s="528"/>
      <c r="L14" s="294"/>
      <c r="M14" s="295">
        <v>3500</v>
      </c>
      <c r="N14" s="294"/>
      <c r="O14" s="296"/>
      <c r="P14" s="294"/>
      <c r="Q14" s="294"/>
      <c r="R14" s="297"/>
      <c r="S14" s="298"/>
      <c r="T14" s="333"/>
      <c r="X14" s="237"/>
    </row>
    <row r="15" spans="1:24" s="29" customFormat="1" ht="15.75" customHeight="1">
      <c r="A15" s="54" t="s">
        <v>20</v>
      </c>
      <c r="B15" s="55"/>
      <c r="C15" s="55"/>
      <c r="D15" s="55"/>
      <c r="E15" s="55"/>
      <c r="F15" s="55"/>
      <c r="G15" s="58" t="s">
        <v>40</v>
      </c>
      <c r="H15" s="58">
        <v>305</v>
      </c>
      <c r="I15" s="527" t="s">
        <v>92</v>
      </c>
      <c r="J15" s="528"/>
      <c r="K15" s="528"/>
      <c r="L15" s="299"/>
      <c r="M15" s="295">
        <v>4000</v>
      </c>
      <c r="N15" s="299"/>
      <c r="O15" s="300"/>
      <c r="P15" s="299"/>
      <c r="Q15" s="299"/>
      <c r="R15" s="301"/>
      <c r="S15" s="302"/>
      <c r="T15" s="411"/>
      <c r="X15" s="237"/>
    </row>
    <row r="16" spans="1:24" s="29" customFormat="1" ht="15.75" customHeight="1" thickBot="1">
      <c r="A16" s="59"/>
      <c r="B16" s="60"/>
      <c r="C16" s="60"/>
      <c r="D16" s="60"/>
      <c r="E16" s="60"/>
      <c r="F16" s="60"/>
      <c r="G16" s="61" t="s">
        <v>40</v>
      </c>
      <c r="H16" s="61">
        <v>310</v>
      </c>
      <c r="I16" s="62" t="s">
        <v>167</v>
      </c>
      <c r="J16" s="63"/>
      <c r="K16" s="63"/>
      <c r="L16" s="303"/>
      <c r="M16" s="304"/>
      <c r="N16" s="303"/>
      <c r="O16" s="305"/>
      <c r="P16" s="303"/>
      <c r="Q16" s="303"/>
      <c r="R16" s="306"/>
      <c r="S16" s="307"/>
      <c r="T16" s="412"/>
      <c r="X16" s="237"/>
    </row>
    <row r="17" spans="1:24" s="29" customFormat="1" ht="31.5" customHeight="1" thickBot="1">
      <c r="A17" s="207"/>
      <c r="B17" s="208"/>
      <c r="C17" s="208"/>
      <c r="D17" s="208"/>
      <c r="E17" s="208"/>
      <c r="F17" s="208"/>
      <c r="G17" s="209" t="s">
        <v>39</v>
      </c>
      <c r="H17" s="209" t="s">
        <v>171</v>
      </c>
      <c r="I17" s="554" t="s">
        <v>172</v>
      </c>
      <c r="J17" s="555"/>
      <c r="K17" s="555"/>
      <c r="L17" s="308"/>
      <c r="M17" s="309"/>
      <c r="N17" s="308"/>
      <c r="O17" s="310">
        <v>0</v>
      </c>
      <c r="P17" s="308">
        <v>0</v>
      </c>
      <c r="Q17" s="311">
        <f>350000/1000</f>
        <v>350</v>
      </c>
      <c r="R17" s="312">
        <f>O17+P17+Q17</f>
        <v>350</v>
      </c>
      <c r="S17" s="313">
        <v>0</v>
      </c>
      <c r="T17" s="435">
        <f>R17+S17</f>
        <v>350</v>
      </c>
      <c r="X17" s="237"/>
    </row>
    <row r="18" spans="1:24" s="29" customFormat="1" ht="15.75" customHeight="1">
      <c r="A18" s="64" t="s">
        <v>21</v>
      </c>
      <c r="B18" s="65"/>
      <c r="C18" s="65"/>
      <c r="D18" s="65"/>
      <c r="E18" s="65"/>
      <c r="F18" s="65"/>
      <c r="G18" s="66" t="s">
        <v>40</v>
      </c>
      <c r="H18" s="66">
        <v>310</v>
      </c>
      <c r="I18" s="520" t="s">
        <v>161</v>
      </c>
      <c r="J18" s="514"/>
      <c r="K18" s="514"/>
      <c r="L18" s="314"/>
      <c r="M18" s="290">
        <v>1500</v>
      </c>
      <c r="N18" s="315"/>
      <c r="O18" s="316"/>
      <c r="P18" s="315"/>
      <c r="Q18" s="315"/>
      <c r="R18" s="317"/>
      <c r="S18" s="318"/>
      <c r="T18" s="319"/>
      <c r="X18" s="237"/>
    </row>
    <row r="19" spans="1:24" s="29" customFormat="1" ht="15.75" customHeight="1">
      <c r="A19" s="54"/>
      <c r="B19" s="55"/>
      <c r="C19" s="55"/>
      <c r="D19" s="55"/>
      <c r="E19" s="55"/>
      <c r="F19" s="55"/>
      <c r="G19" s="58"/>
      <c r="H19" s="67" t="s">
        <v>42</v>
      </c>
      <c r="I19" s="68"/>
      <c r="J19" s="69"/>
      <c r="K19" s="69"/>
      <c r="L19" s="320"/>
      <c r="M19" s="295"/>
      <c r="N19" s="295"/>
      <c r="O19" s="321"/>
      <c r="P19" s="295"/>
      <c r="Q19" s="295"/>
      <c r="R19" s="322"/>
      <c r="S19" s="323"/>
      <c r="T19" s="324"/>
      <c r="X19" s="237"/>
    </row>
    <row r="20" spans="1:24" s="29" customFormat="1" ht="15.75" customHeight="1">
      <c r="A20" s="54" t="s">
        <v>22</v>
      </c>
      <c r="B20" s="55"/>
      <c r="C20" s="55"/>
      <c r="D20" s="55"/>
      <c r="E20" s="55"/>
      <c r="F20" s="55"/>
      <c r="G20" s="70" t="s">
        <v>39</v>
      </c>
      <c r="H20" s="70">
        <v>29827</v>
      </c>
      <c r="I20" s="527" t="s">
        <v>103</v>
      </c>
      <c r="J20" s="528"/>
      <c r="K20" s="528"/>
      <c r="L20" s="294"/>
      <c r="M20" s="295">
        <v>12000</v>
      </c>
      <c r="N20" s="294"/>
      <c r="O20" s="296"/>
      <c r="P20" s="294"/>
      <c r="Q20" s="294"/>
      <c r="R20" s="297"/>
      <c r="S20" s="325"/>
      <c r="T20" s="335"/>
      <c r="X20" s="237"/>
    </row>
    <row r="21" spans="1:24" s="29" customFormat="1" ht="15.75" customHeight="1">
      <c r="A21" s="54" t="s">
        <v>23</v>
      </c>
      <c r="B21" s="71"/>
      <c r="C21" s="71"/>
      <c r="D21" s="71"/>
      <c r="E21" s="71"/>
      <c r="F21" s="71"/>
      <c r="G21" s="58" t="s">
        <v>39</v>
      </c>
      <c r="H21" s="58">
        <v>3191</v>
      </c>
      <c r="I21" s="527" t="s">
        <v>106</v>
      </c>
      <c r="J21" s="528"/>
      <c r="K21" s="528"/>
      <c r="L21" s="326"/>
      <c r="M21" s="295">
        <v>4000</v>
      </c>
      <c r="N21" s="327"/>
      <c r="O21" s="328"/>
      <c r="P21" s="327"/>
      <c r="Q21" s="327"/>
      <c r="R21" s="329"/>
      <c r="S21" s="330"/>
      <c r="T21" s="331"/>
      <c r="X21" s="237"/>
    </row>
    <row r="22" spans="1:24" s="29" customFormat="1" ht="15.75" customHeight="1">
      <c r="A22" s="54" t="s">
        <v>24</v>
      </c>
      <c r="B22" s="71"/>
      <c r="C22" s="71"/>
      <c r="D22" s="71"/>
      <c r="E22" s="71"/>
      <c r="F22" s="71"/>
      <c r="G22" s="58" t="s">
        <v>39</v>
      </c>
      <c r="H22" s="58">
        <v>31010</v>
      </c>
      <c r="I22" s="527" t="s">
        <v>107</v>
      </c>
      <c r="J22" s="528"/>
      <c r="K22" s="528"/>
      <c r="L22" s="326"/>
      <c r="M22" s="295">
        <v>2000</v>
      </c>
      <c r="N22" s="327"/>
      <c r="O22" s="328"/>
      <c r="P22" s="327"/>
      <c r="Q22" s="327"/>
      <c r="R22" s="329"/>
      <c r="S22" s="330"/>
      <c r="T22" s="331"/>
      <c r="X22" s="237"/>
    </row>
    <row r="23" spans="1:24" s="29" customFormat="1" ht="15.75" customHeight="1">
      <c r="A23" s="54" t="s">
        <v>25</v>
      </c>
      <c r="B23" s="71"/>
      <c r="C23" s="71"/>
      <c r="D23" s="71"/>
      <c r="E23" s="71"/>
      <c r="F23" s="71"/>
      <c r="G23" s="58" t="s">
        <v>39</v>
      </c>
      <c r="H23" s="58">
        <v>31910</v>
      </c>
      <c r="I23" s="527" t="s">
        <v>108</v>
      </c>
      <c r="J23" s="528"/>
      <c r="K23" s="528"/>
      <c r="L23" s="326"/>
      <c r="M23" s="295">
        <v>4500</v>
      </c>
      <c r="N23" s="327"/>
      <c r="O23" s="328"/>
      <c r="P23" s="327"/>
      <c r="Q23" s="327"/>
      <c r="R23" s="329"/>
      <c r="S23" s="330"/>
      <c r="T23" s="331"/>
      <c r="X23" s="237"/>
    </row>
    <row r="24" spans="1:24" s="29" customFormat="1" ht="15.75" customHeight="1">
      <c r="A24" s="54" t="s">
        <v>26</v>
      </c>
      <c r="B24" s="71"/>
      <c r="C24" s="71"/>
      <c r="D24" s="71"/>
      <c r="E24" s="71"/>
      <c r="F24" s="71"/>
      <c r="G24" s="58" t="s">
        <v>40</v>
      </c>
      <c r="H24" s="58">
        <v>320</v>
      </c>
      <c r="I24" s="527" t="s">
        <v>109</v>
      </c>
      <c r="J24" s="528"/>
      <c r="K24" s="528"/>
      <c r="L24" s="332"/>
      <c r="M24" s="295">
        <v>1000</v>
      </c>
      <c r="N24" s="332"/>
      <c r="O24" s="333"/>
      <c r="P24" s="332"/>
      <c r="Q24" s="332"/>
      <c r="R24" s="297"/>
      <c r="S24" s="334"/>
      <c r="T24" s="335"/>
      <c r="X24" s="237"/>
    </row>
    <row r="25" spans="1:24" s="29" customFormat="1" ht="15.75" customHeight="1">
      <c r="A25" s="54" t="s">
        <v>27</v>
      </c>
      <c r="B25" s="55"/>
      <c r="C25" s="55"/>
      <c r="D25" s="55"/>
      <c r="E25" s="55"/>
      <c r="F25" s="55"/>
      <c r="G25" s="58" t="s">
        <v>39</v>
      </c>
      <c r="H25" s="58">
        <v>3173</v>
      </c>
      <c r="I25" s="527" t="s">
        <v>110</v>
      </c>
      <c r="J25" s="528"/>
      <c r="K25" s="528"/>
      <c r="L25" s="294"/>
      <c r="M25" s="295">
        <v>15000</v>
      </c>
      <c r="N25" s="294"/>
      <c r="O25" s="296"/>
      <c r="P25" s="294"/>
      <c r="Q25" s="294"/>
      <c r="R25" s="297"/>
      <c r="S25" s="325"/>
      <c r="T25" s="335"/>
      <c r="X25" s="237"/>
    </row>
    <row r="26" spans="1:24" s="29" customFormat="1" ht="15.75" customHeight="1" thickBot="1">
      <c r="A26" s="59"/>
      <c r="B26" s="60"/>
      <c r="C26" s="60"/>
      <c r="D26" s="60"/>
      <c r="E26" s="60"/>
      <c r="F26" s="60"/>
      <c r="G26" s="72"/>
      <c r="H26" s="73" t="s">
        <v>70</v>
      </c>
      <c r="I26" s="74"/>
      <c r="J26" s="75"/>
      <c r="K26" s="75"/>
      <c r="L26" s="336"/>
      <c r="M26" s="336"/>
      <c r="N26" s="337"/>
      <c r="O26" s="338"/>
      <c r="P26" s="339"/>
      <c r="Q26" s="339"/>
      <c r="R26" s="340"/>
      <c r="S26" s="341"/>
      <c r="T26" s="374"/>
      <c r="X26" s="237"/>
    </row>
    <row r="27" spans="1:24" s="29" customFormat="1" ht="15.75" customHeight="1" thickBot="1">
      <c r="A27" s="207" t="s">
        <v>28</v>
      </c>
      <c r="B27" s="208"/>
      <c r="C27" s="208"/>
      <c r="D27" s="208"/>
      <c r="E27" s="208"/>
      <c r="F27" s="208"/>
      <c r="G27" s="265" t="s">
        <v>40</v>
      </c>
      <c r="H27" s="266">
        <v>286</v>
      </c>
      <c r="I27" s="550" t="s">
        <v>79</v>
      </c>
      <c r="J27" s="550"/>
      <c r="K27" s="551"/>
      <c r="L27" s="282"/>
      <c r="M27" s="342">
        <v>8400</v>
      </c>
      <c r="N27" s="309">
        <v>8000</v>
      </c>
      <c r="O27" s="288">
        <f>8000000/1000</f>
        <v>8000</v>
      </c>
      <c r="P27" s="309">
        <v>0</v>
      </c>
      <c r="Q27" s="309"/>
      <c r="R27" s="286">
        <f>O27+P27+Q27</f>
        <v>8000</v>
      </c>
      <c r="S27" s="287">
        <v>436.2</v>
      </c>
      <c r="T27" s="435">
        <f>R27+S27</f>
        <v>8436.2</v>
      </c>
      <c r="X27" s="237"/>
    </row>
    <row r="28" spans="1:24" s="29" customFormat="1" ht="15.75" customHeight="1">
      <c r="A28" s="51" t="s">
        <v>29</v>
      </c>
      <c r="B28" s="52"/>
      <c r="C28" s="52"/>
      <c r="D28" s="52"/>
      <c r="E28" s="52"/>
      <c r="F28" s="52"/>
      <c r="G28" s="53" t="s">
        <v>40</v>
      </c>
      <c r="H28" s="76">
        <v>280</v>
      </c>
      <c r="I28" s="552" t="s">
        <v>63</v>
      </c>
      <c r="J28" s="552"/>
      <c r="K28" s="520"/>
      <c r="L28" s="343"/>
      <c r="M28" s="344"/>
      <c r="N28" s="290">
        <v>5600</v>
      </c>
      <c r="O28" s="345"/>
      <c r="P28" s="290"/>
      <c r="Q28" s="290"/>
      <c r="R28" s="346"/>
      <c r="S28" s="347"/>
      <c r="T28" s="345"/>
      <c r="X28" s="237"/>
    </row>
    <row r="29" spans="1:24" s="29" customFormat="1" ht="15.75" customHeight="1">
      <c r="A29" s="54" t="s">
        <v>30</v>
      </c>
      <c r="B29" s="55"/>
      <c r="C29" s="55"/>
      <c r="D29" s="55"/>
      <c r="E29" s="55"/>
      <c r="F29" s="55"/>
      <c r="G29" s="56" t="s">
        <v>40</v>
      </c>
      <c r="H29" s="77">
        <v>280</v>
      </c>
      <c r="I29" s="553" t="s">
        <v>64</v>
      </c>
      <c r="J29" s="553"/>
      <c r="K29" s="527"/>
      <c r="L29" s="348"/>
      <c r="M29" s="349"/>
      <c r="N29" s="295">
        <v>5000</v>
      </c>
      <c r="O29" s="321"/>
      <c r="P29" s="295"/>
      <c r="Q29" s="295"/>
      <c r="R29" s="322"/>
      <c r="S29" s="350"/>
      <c r="T29" s="321"/>
      <c r="X29" s="237"/>
    </row>
    <row r="30" spans="1:24" s="29" customFormat="1" ht="15.75" customHeight="1" thickBot="1">
      <c r="A30" s="59" t="s">
        <v>31</v>
      </c>
      <c r="B30" s="60"/>
      <c r="C30" s="60"/>
      <c r="D30" s="60"/>
      <c r="E30" s="60"/>
      <c r="F30" s="60"/>
      <c r="G30" s="78" t="s">
        <v>40</v>
      </c>
      <c r="H30" s="79">
        <v>284</v>
      </c>
      <c r="I30" s="548" t="s">
        <v>65</v>
      </c>
      <c r="J30" s="548"/>
      <c r="K30" s="549"/>
      <c r="L30" s="336"/>
      <c r="M30" s="351"/>
      <c r="N30" s="304">
        <v>5000</v>
      </c>
      <c r="O30" s="352"/>
      <c r="P30" s="304"/>
      <c r="Q30" s="304"/>
      <c r="R30" s="353"/>
      <c r="S30" s="354"/>
      <c r="T30" s="352"/>
      <c r="X30" s="237"/>
    </row>
    <row r="31" spans="1:24" s="29" customFormat="1" ht="15.75" customHeight="1" thickBot="1">
      <c r="A31" s="207" t="s">
        <v>32</v>
      </c>
      <c r="B31" s="267"/>
      <c r="C31" s="267"/>
      <c r="D31" s="267"/>
      <c r="E31" s="267"/>
      <c r="F31" s="267"/>
      <c r="G31" s="209" t="s">
        <v>40</v>
      </c>
      <c r="H31" s="209">
        <v>286</v>
      </c>
      <c r="I31" s="550" t="s">
        <v>78</v>
      </c>
      <c r="J31" s="550"/>
      <c r="K31" s="551"/>
      <c r="L31" s="282"/>
      <c r="M31" s="282"/>
      <c r="N31" s="128">
        <v>16200</v>
      </c>
      <c r="O31" s="355">
        <f>15000000/1000</f>
        <v>15000</v>
      </c>
      <c r="P31" s="128">
        <v>0</v>
      </c>
      <c r="Q31" s="128"/>
      <c r="R31" s="286">
        <f>O31+P31+Q31</f>
        <v>15000</v>
      </c>
      <c r="S31" s="356">
        <v>-1310.8</v>
      </c>
      <c r="T31" s="435">
        <f>R31+S31</f>
        <v>13689.2</v>
      </c>
      <c r="X31" s="237"/>
    </row>
    <row r="32" spans="1:24" s="29" customFormat="1" ht="15.75" customHeight="1" thickBot="1">
      <c r="A32" s="47" t="s">
        <v>33</v>
      </c>
      <c r="B32" s="80"/>
      <c r="C32" s="80"/>
      <c r="D32" s="80"/>
      <c r="E32" s="80"/>
      <c r="F32" s="80"/>
      <c r="G32" s="81" t="s">
        <v>39</v>
      </c>
      <c r="H32" s="81">
        <v>28027</v>
      </c>
      <c r="I32" s="529" t="s">
        <v>61</v>
      </c>
      <c r="J32" s="529"/>
      <c r="K32" s="530"/>
      <c r="L32" s="276"/>
      <c r="M32" s="276">
        <v>6500</v>
      </c>
      <c r="N32" s="357">
        <v>6500</v>
      </c>
      <c r="O32" s="358"/>
      <c r="P32" s="357"/>
      <c r="Q32" s="357"/>
      <c r="R32" s="292"/>
      <c r="S32" s="359"/>
      <c r="T32" s="358"/>
      <c r="X32" s="237"/>
    </row>
    <row r="33" spans="1:24" s="29" customFormat="1" ht="21.75" customHeight="1" thickBot="1">
      <c r="A33" s="207" t="s">
        <v>34</v>
      </c>
      <c r="B33" s="267"/>
      <c r="C33" s="267"/>
      <c r="D33" s="267"/>
      <c r="E33" s="267"/>
      <c r="F33" s="267"/>
      <c r="G33" s="209" t="s">
        <v>39</v>
      </c>
      <c r="H33" s="209">
        <v>32843</v>
      </c>
      <c r="I33" s="550" t="s">
        <v>71</v>
      </c>
      <c r="J33" s="550"/>
      <c r="K33" s="551"/>
      <c r="L33" s="282"/>
      <c r="M33" s="282"/>
      <c r="N33" s="128">
        <v>2000</v>
      </c>
      <c r="O33" s="355">
        <f>2000000/1000</f>
        <v>2000</v>
      </c>
      <c r="P33" s="128">
        <v>0</v>
      </c>
      <c r="Q33" s="128"/>
      <c r="R33" s="286">
        <f>O33+P33+Q33</f>
        <v>2000</v>
      </c>
      <c r="S33" s="287">
        <v>-97.2</v>
      </c>
      <c r="T33" s="409">
        <f>R33+S33</f>
        <v>1902.8</v>
      </c>
      <c r="X33" s="237"/>
    </row>
    <row r="34" spans="1:24" s="29" customFormat="1" ht="15.75" customHeight="1" thickBot="1">
      <c r="A34" s="207" t="s">
        <v>35</v>
      </c>
      <c r="B34" s="208"/>
      <c r="C34" s="208"/>
      <c r="D34" s="208"/>
      <c r="E34" s="208"/>
      <c r="F34" s="208"/>
      <c r="G34" s="265" t="s">
        <v>40</v>
      </c>
      <c r="H34" s="266">
        <v>300</v>
      </c>
      <c r="I34" s="550" t="s">
        <v>72</v>
      </c>
      <c r="J34" s="550"/>
      <c r="K34" s="551"/>
      <c r="L34" s="282"/>
      <c r="M34" s="342"/>
      <c r="N34" s="309">
        <v>6000</v>
      </c>
      <c r="O34" s="288">
        <f>4000000/1000</f>
        <v>4000</v>
      </c>
      <c r="P34" s="309">
        <v>0</v>
      </c>
      <c r="Q34" s="309"/>
      <c r="R34" s="286">
        <f>O34+P34+Q34</f>
        <v>4000</v>
      </c>
      <c r="S34" s="287">
        <v>-2025.49</v>
      </c>
      <c r="T34" s="435">
        <f>R34+S34</f>
        <v>1974.51</v>
      </c>
      <c r="X34" s="237"/>
    </row>
    <row r="35" spans="1:24" s="29" customFormat="1" ht="15.75" customHeight="1">
      <c r="A35" s="51" t="s">
        <v>36</v>
      </c>
      <c r="B35" s="82"/>
      <c r="C35" s="82"/>
      <c r="D35" s="52"/>
      <c r="E35" s="52"/>
      <c r="F35" s="52"/>
      <c r="G35" s="53" t="s">
        <v>40</v>
      </c>
      <c r="H35" s="76">
        <v>284</v>
      </c>
      <c r="I35" s="520" t="s">
        <v>87</v>
      </c>
      <c r="J35" s="514"/>
      <c r="K35" s="514"/>
      <c r="L35" s="289"/>
      <c r="M35" s="290">
        <v>12000</v>
      </c>
      <c r="N35" s="289"/>
      <c r="O35" s="291"/>
      <c r="P35" s="289"/>
      <c r="Q35" s="289"/>
      <c r="R35" s="360"/>
      <c r="S35" s="361"/>
      <c r="T35" s="413"/>
      <c r="X35" s="237"/>
    </row>
    <row r="36" spans="1:24" s="29" customFormat="1" ht="15.75" customHeight="1">
      <c r="A36" s="54" t="s">
        <v>41</v>
      </c>
      <c r="B36" s="55"/>
      <c r="C36" s="55"/>
      <c r="D36" s="55"/>
      <c r="E36" s="55"/>
      <c r="F36" s="55"/>
      <c r="G36" s="56" t="s">
        <v>40</v>
      </c>
      <c r="H36" s="77">
        <v>284</v>
      </c>
      <c r="I36" s="527" t="s">
        <v>160</v>
      </c>
      <c r="J36" s="528"/>
      <c r="K36" s="528"/>
      <c r="L36" s="294"/>
      <c r="M36" s="295">
        <v>9400</v>
      </c>
      <c r="N36" s="294"/>
      <c r="O36" s="296"/>
      <c r="P36" s="294"/>
      <c r="Q36" s="294"/>
      <c r="R36" s="297"/>
      <c r="S36" s="325"/>
      <c r="T36" s="335"/>
      <c r="X36" s="237"/>
    </row>
    <row r="37" spans="1:24" s="29" customFormat="1" ht="15.75" customHeight="1">
      <c r="A37" s="54" t="s">
        <v>37</v>
      </c>
      <c r="B37" s="55"/>
      <c r="C37" s="55"/>
      <c r="D37" s="55"/>
      <c r="E37" s="55"/>
      <c r="F37" s="55"/>
      <c r="G37" s="56" t="s">
        <v>39</v>
      </c>
      <c r="H37" s="77">
        <v>27930</v>
      </c>
      <c r="I37" s="527" t="s">
        <v>88</v>
      </c>
      <c r="J37" s="528"/>
      <c r="K37" s="528"/>
      <c r="L37" s="294"/>
      <c r="M37" s="295">
        <v>4100</v>
      </c>
      <c r="N37" s="294"/>
      <c r="O37" s="296"/>
      <c r="P37" s="294"/>
      <c r="Q37" s="294"/>
      <c r="R37" s="297"/>
      <c r="S37" s="325"/>
      <c r="T37" s="335"/>
      <c r="X37" s="237"/>
    </row>
    <row r="38" spans="1:24" s="29" customFormat="1" ht="15.75" customHeight="1">
      <c r="A38" s="54" t="s">
        <v>120</v>
      </c>
      <c r="B38" s="83"/>
      <c r="C38" s="83"/>
      <c r="D38" s="55"/>
      <c r="E38" s="55"/>
      <c r="F38" s="55"/>
      <c r="G38" s="56" t="s">
        <v>39</v>
      </c>
      <c r="H38" s="77">
        <v>2864</v>
      </c>
      <c r="I38" s="527" t="s">
        <v>89</v>
      </c>
      <c r="J38" s="528"/>
      <c r="K38" s="528"/>
      <c r="L38" s="294"/>
      <c r="M38" s="295">
        <v>4000</v>
      </c>
      <c r="N38" s="294"/>
      <c r="O38" s="296"/>
      <c r="P38" s="294"/>
      <c r="Q38" s="294"/>
      <c r="R38" s="297"/>
      <c r="S38" s="325"/>
      <c r="T38" s="335"/>
      <c r="X38" s="237"/>
    </row>
    <row r="39" spans="1:24" s="29" customFormat="1" ht="15.75" customHeight="1">
      <c r="A39" s="54" t="s">
        <v>121</v>
      </c>
      <c r="B39" s="83"/>
      <c r="C39" s="83"/>
      <c r="D39" s="55"/>
      <c r="E39" s="55"/>
      <c r="F39" s="55"/>
      <c r="G39" s="56" t="s">
        <v>39</v>
      </c>
      <c r="H39" s="77">
        <v>27931</v>
      </c>
      <c r="I39" s="527" t="s">
        <v>90</v>
      </c>
      <c r="J39" s="528"/>
      <c r="K39" s="528"/>
      <c r="L39" s="362"/>
      <c r="M39" s="295">
        <v>9000</v>
      </c>
      <c r="N39" s="294"/>
      <c r="O39" s="296"/>
      <c r="P39" s="294"/>
      <c r="Q39" s="294"/>
      <c r="R39" s="297"/>
      <c r="S39" s="325"/>
      <c r="T39" s="335"/>
      <c r="X39" s="237"/>
    </row>
    <row r="40" spans="1:24" s="29" customFormat="1" ht="15.75" customHeight="1">
      <c r="A40" s="54" t="s">
        <v>17</v>
      </c>
      <c r="B40" s="55"/>
      <c r="C40" s="55"/>
      <c r="D40" s="55"/>
      <c r="E40" s="55"/>
      <c r="F40" s="55"/>
      <c r="G40" s="56" t="s">
        <v>39</v>
      </c>
      <c r="H40" s="56">
        <v>32419</v>
      </c>
      <c r="I40" s="527" t="s">
        <v>84</v>
      </c>
      <c r="J40" s="528"/>
      <c r="K40" s="528"/>
      <c r="L40" s="294"/>
      <c r="M40" s="295">
        <v>32500</v>
      </c>
      <c r="N40" s="294"/>
      <c r="O40" s="296"/>
      <c r="P40" s="294"/>
      <c r="Q40" s="294"/>
      <c r="R40" s="297"/>
      <c r="S40" s="325"/>
      <c r="T40" s="335"/>
      <c r="X40" s="237"/>
    </row>
    <row r="41" spans="1:24" s="29" customFormat="1" ht="15.75" customHeight="1">
      <c r="A41" s="54" t="s">
        <v>18</v>
      </c>
      <c r="B41" s="55"/>
      <c r="C41" s="55"/>
      <c r="D41" s="55"/>
      <c r="E41" s="55"/>
      <c r="F41" s="55"/>
      <c r="G41" s="56" t="s">
        <v>39</v>
      </c>
      <c r="H41" s="56">
        <v>3262</v>
      </c>
      <c r="I41" s="527" t="s">
        <v>85</v>
      </c>
      <c r="J41" s="528"/>
      <c r="K41" s="528"/>
      <c r="L41" s="294"/>
      <c r="M41" s="295">
        <v>16000</v>
      </c>
      <c r="N41" s="294"/>
      <c r="O41" s="296"/>
      <c r="P41" s="294"/>
      <c r="Q41" s="294"/>
      <c r="R41" s="297"/>
      <c r="S41" s="325"/>
      <c r="T41" s="335"/>
      <c r="X41" s="237"/>
    </row>
    <row r="42" spans="1:24" s="29" customFormat="1" ht="15.75" customHeight="1">
      <c r="A42" s="54" t="s">
        <v>122</v>
      </c>
      <c r="B42" s="55"/>
      <c r="C42" s="55"/>
      <c r="D42" s="55"/>
      <c r="E42" s="55"/>
      <c r="F42" s="55"/>
      <c r="G42" s="56" t="s">
        <v>39</v>
      </c>
      <c r="H42" s="77">
        <v>27926</v>
      </c>
      <c r="I42" s="527" t="s">
        <v>91</v>
      </c>
      <c r="J42" s="528"/>
      <c r="K42" s="528"/>
      <c r="L42" s="294"/>
      <c r="M42" s="295">
        <v>2700</v>
      </c>
      <c r="N42" s="363"/>
      <c r="O42" s="364"/>
      <c r="P42" s="363"/>
      <c r="Q42" s="363"/>
      <c r="R42" s="365"/>
      <c r="S42" s="366"/>
      <c r="T42" s="414"/>
      <c r="X42" s="237"/>
    </row>
    <row r="43" spans="1:24" s="29" customFormat="1" ht="15.75" customHeight="1">
      <c r="A43" s="54"/>
      <c r="B43" s="55"/>
      <c r="C43" s="55"/>
      <c r="D43" s="55"/>
      <c r="E43" s="55"/>
      <c r="F43" s="55"/>
      <c r="G43" s="58"/>
      <c r="H43" s="67" t="s">
        <v>42</v>
      </c>
      <c r="I43" s="68"/>
      <c r="J43" s="69"/>
      <c r="K43" s="69"/>
      <c r="L43" s="294"/>
      <c r="M43" s="295"/>
      <c r="N43" s="295"/>
      <c r="O43" s="321"/>
      <c r="P43" s="295"/>
      <c r="Q43" s="295"/>
      <c r="R43" s="322"/>
      <c r="S43" s="323"/>
      <c r="T43" s="324"/>
      <c r="X43" s="237"/>
    </row>
    <row r="44" spans="1:24" s="29" customFormat="1" ht="15.75" customHeight="1">
      <c r="A44" s="54" t="s">
        <v>123</v>
      </c>
      <c r="B44" s="83"/>
      <c r="C44" s="83"/>
      <c r="D44" s="83"/>
      <c r="E44" s="83"/>
      <c r="F44" s="83"/>
      <c r="G44" s="58" t="s">
        <v>40</v>
      </c>
      <c r="H44" s="84">
        <v>284</v>
      </c>
      <c r="I44" s="527" t="s">
        <v>104</v>
      </c>
      <c r="J44" s="528"/>
      <c r="K44" s="528"/>
      <c r="L44" s="294"/>
      <c r="M44" s="295">
        <v>4500</v>
      </c>
      <c r="N44" s="367"/>
      <c r="O44" s="368"/>
      <c r="P44" s="367"/>
      <c r="Q44" s="367"/>
      <c r="R44" s="369"/>
      <c r="S44" s="370"/>
      <c r="T44" s="415"/>
      <c r="X44" s="237"/>
    </row>
    <row r="45" spans="1:24" s="29" customFormat="1" ht="15.75" customHeight="1">
      <c r="A45" s="85" t="s">
        <v>124</v>
      </c>
      <c r="B45" s="55"/>
      <c r="C45" s="55"/>
      <c r="D45" s="55"/>
      <c r="E45" s="55"/>
      <c r="F45" s="55"/>
      <c r="G45" s="58" t="s">
        <v>39</v>
      </c>
      <c r="H45" s="86">
        <v>32834</v>
      </c>
      <c r="I45" s="527" t="s">
        <v>105</v>
      </c>
      <c r="J45" s="528"/>
      <c r="K45" s="528"/>
      <c r="L45" s="299"/>
      <c r="M45" s="295">
        <v>5500</v>
      </c>
      <c r="N45" s="299"/>
      <c r="O45" s="300"/>
      <c r="P45" s="299"/>
      <c r="Q45" s="299"/>
      <c r="R45" s="301"/>
      <c r="S45" s="371"/>
      <c r="T45" s="416"/>
      <c r="X45" s="237"/>
    </row>
    <row r="46" spans="1:24" s="29" customFormat="1" ht="15.75" customHeight="1" thickBot="1">
      <c r="A46" s="59"/>
      <c r="B46" s="60"/>
      <c r="C46" s="87"/>
      <c r="D46" s="60"/>
      <c r="E46" s="60"/>
      <c r="F46" s="60"/>
      <c r="G46" s="88"/>
      <c r="H46" s="88" t="s">
        <v>75</v>
      </c>
      <c r="I46" s="89"/>
      <c r="J46" s="90"/>
      <c r="K46" s="90"/>
      <c r="L46" s="336"/>
      <c r="M46" s="336"/>
      <c r="N46" s="337"/>
      <c r="O46" s="372"/>
      <c r="P46" s="337"/>
      <c r="Q46" s="337"/>
      <c r="R46" s="340"/>
      <c r="S46" s="373"/>
      <c r="T46" s="374"/>
      <c r="X46" s="237"/>
    </row>
    <row r="47" spans="1:24" s="29" customFormat="1" ht="15.75" customHeight="1" thickBot="1">
      <c r="A47" s="505" t="s">
        <v>125</v>
      </c>
      <c r="B47" s="506"/>
      <c r="C47" s="506"/>
      <c r="D47" s="506"/>
      <c r="E47" s="506"/>
      <c r="F47" s="506"/>
      <c r="G47" s="507" t="s">
        <v>40</v>
      </c>
      <c r="H47" s="507">
        <v>303</v>
      </c>
      <c r="I47" s="558" t="s">
        <v>48</v>
      </c>
      <c r="J47" s="558"/>
      <c r="K47" s="559"/>
      <c r="L47" s="508">
        <v>1178</v>
      </c>
      <c r="M47" s="508">
        <v>52440</v>
      </c>
      <c r="N47" s="509">
        <v>50000</v>
      </c>
      <c r="O47" s="510">
        <f>30000000/1000</f>
        <v>30000</v>
      </c>
      <c r="P47" s="509">
        <v>0</v>
      </c>
      <c r="Q47" s="509"/>
      <c r="R47" s="511">
        <f>O47+P47+Q47</f>
        <v>30000</v>
      </c>
      <c r="S47" s="512">
        <v>-11886.95</v>
      </c>
      <c r="T47" s="511">
        <f>R47+S47</f>
        <v>18113.05</v>
      </c>
      <c r="V47" s="556"/>
      <c r="W47" s="557"/>
      <c r="X47" s="237"/>
    </row>
    <row r="48" spans="1:24" s="29" customFormat="1" ht="15.75" customHeight="1" thickBot="1">
      <c r="A48" s="497" t="s">
        <v>126</v>
      </c>
      <c r="B48" s="498"/>
      <c r="C48" s="498"/>
      <c r="D48" s="498"/>
      <c r="E48" s="498"/>
      <c r="F48" s="498"/>
      <c r="G48" s="499" t="s">
        <v>40</v>
      </c>
      <c r="H48" s="499">
        <v>299</v>
      </c>
      <c r="I48" s="537" t="s">
        <v>50</v>
      </c>
      <c r="J48" s="537"/>
      <c r="K48" s="538"/>
      <c r="L48" s="500">
        <v>11000</v>
      </c>
      <c r="M48" s="500">
        <f>27935+22000</f>
        <v>49935</v>
      </c>
      <c r="N48" s="501">
        <v>26625</v>
      </c>
      <c r="O48" s="502">
        <f>26625000/1000</f>
        <v>26625</v>
      </c>
      <c r="P48" s="501">
        <v>0</v>
      </c>
      <c r="Q48" s="501"/>
      <c r="R48" s="503">
        <f>O48+P48+Q48</f>
        <v>26625</v>
      </c>
      <c r="S48" s="513">
        <v>-5084.06</v>
      </c>
      <c r="T48" s="511">
        <f>R48+S48</f>
        <v>21540.94</v>
      </c>
      <c r="X48" s="237"/>
    </row>
    <row r="49" spans="1:24" s="29" customFormat="1" ht="15.75" customHeight="1" thickBot="1">
      <c r="A49" s="454" t="s">
        <v>127</v>
      </c>
      <c r="B49" s="455"/>
      <c r="C49" s="456"/>
      <c r="D49" s="455"/>
      <c r="E49" s="455"/>
      <c r="F49" s="455"/>
      <c r="G49" s="457" t="s">
        <v>40</v>
      </c>
      <c r="H49" s="457" t="s">
        <v>53</v>
      </c>
      <c r="I49" s="532" t="s">
        <v>10</v>
      </c>
      <c r="J49" s="532"/>
      <c r="K49" s="533"/>
      <c r="L49" s="458">
        <v>11944</v>
      </c>
      <c r="M49" s="459"/>
      <c r="N49" s="460">
        <v>15000</v>
      </c>
      <c r="O49" s="461">
        <f>15000000/1000</f>
        <v>15000</v>
      </c>
      <c r="P49" s="460">
        <v>0</v>
      </c>
      <c r="Q49" s="460"/>
      <c r="R49" s="462">
        <f>O49+P49+Q49</f>
        <v>15000</v>
      </c>
      <c r="S49" s="463">
        <v>1250</v>
      </c>
      <c r="T49" s="462">
        <f>R49+S49</f>
        <v>16250</v>
      </c>
      <c r="X49" s="237"/>
    </row>
    <row r="50" spans="1:24" s="29" customFormat="1" ht="15.75" customHeight="1" thickBot="1">
      <c r="A50" s="454" t="s">
        <v>128</v>
      </c>
      <c r="B50" s="455"/>
      <c r="C50" s="456"/>
      <c r="D50" s="455"/>
      <c r="E50" s="455"/>
      <c r="F50" s="455"/>
      <c r="G50" s="457" t="s">
        <v>40</v>
      </c>
      <c r="H50" s="457">
        <v>300</v>
      </c>
      <c r="I50" s="532" t="s">
        <v>51</v>
      </c>
      <c r="J50" s="532"/>
      <c r="K50" s="533"/>
      <c r="L50" s="458">
        <v>2376</v>
      </c>
      <c r="M50" s="459"/>
      <c r="N50" s="460">
        <v>8000</v>
      </c>
      <c r="O50" s="461">
        <f>8000000/1000</f>
        <v>8000</v>
      </c>
      <c r="P50" s="460">
        <v>0</v>
      </c>
      <c r="Q50" s="460"/>
      <c r="R50" s="462">
        <f>O50+P50+Q50</f>
        <v>8000</v>
      </c>
      <c r="S50" s="463">
        <v>-1133.57</v>
      </c>
      <c r="T50" s="462">
        <f>R50+S50</f>
        <v>6866.43</v>
      </c>
      <c r="X50" s="237"/>
    </row>
    <row r="51" spans="1:24" s="29" customFormat="1" ht="15.75" customHeight="1" thickBot="1">
      <c r="A51" s="464" t="s">
        <v>129</v>
      </c>
      <c r="B51" s="465"/>
      <c r="C51" s="466"/>
      <c r="D51" s="465"/>
      <c r="E51" s="465"/>
      <c r="F51" s="465"/>
      <c r="G51" s="467" t="s">
        <v>39</v>
      </c>
      <c r="H51" s="467">
        <v>28624</v>
      </c>
      <c r="I51" s="539" t="s">
        <v>11</v>
      </c>
      <c r="J51" s="539"/>
      <c r="K51" s="540"/>
      <c r="L51" s="468">
        <v>9017</v>
      </c>
      <c r="M51" s="469">
        <v>11979</v>
      </c>
      <c r="N51" s="470">
        <v>2100</v>
      </c>
      <c r="O51" s="471">
        <f>2100000/1000</f>
        <v>2100</v>
      </c>
      <c r="P51" s="470">
        <v>0</v>
      </c>
      <c r="Q51" s="470"/>
      <c r="R51" s="472">
        <f>O51+P51+Q51</f>
        <v>2100</v>
      </c>
      <c r="S51" s="473">
        <v>-1</v>
      </c>
      <c r="T51" s="472">
        <f>R51+S51</f>
        <v>2099</v>
      </c>
      <c r="X51" s="237"/>
    </row>
    <row r="52" spans="1:24" s="29" customFormat="1" ht="15.75" customHeight="1" thickBot="1">
      <c r="A52" s="47" t="s">
        <v>130</v>
      </c>
      <c r="B52" s="48"/>
      <c r="C52" s="49"/>
      <c r="D52" s="48"/>
      <c r="E52" s="48"/>
      <c r="F52" s="48"/>
      <c r="G52" s="81" t="s">
        <v>39</v>
      </c>
      <c r="H52" s="81">
        <v>2962</v>
      </c>
      <c r="I52" s="529" t="s">
        <v>68</v>
      </c>
      <c r="J52" s="529"/>
      <c r="K52" s="530"/>
      <c r="L52" s="276"/>
      <c r="M52" s="375"/>
      <c r="N52" s="376">
        <v>8000</v>
      </c>
      <c r="O52" s="377"/>
      <c r="P52" s="376"/>
      <c r="Q52" s="376"/>
      <c r="R52" s="378"/>
      <c r="S52" s="379"/>
      <c r="T52" s="377"/>
      <c r="X52" s="237"/>
    </row>
    <row r="53" spans="1:24" s="29" customFormat="1" ht="15.75" customHeight="1" thickBot="1">
      <c r="A53" s="454" t="s">
        <v>131</v>
      </c>
      <c r="B53" s="455"/>
      <c r="C53" s="456"/>
      <c r="D53" s="455"/>
      <c r="E53" s="455"/>
      <c r="F53" s="455"/>
      <c r="G53" s="457" t="s">
        <v>39</v>
      </c>
      <c r="H53" s="457">
        <v>3012</v>
      </c>
      <c r="I53" s="532" t="s">
        <v>69</v>
      </c>
      <c r="J53" s="532"/>
      <c r="K53" s="533"/>
      <c r="L53" s="458">
        <v>1600</v>
      </c>
      <c r="M53" s="474">
        <v>5600</v>
      </c>
      <c r="N53" s="475">
        <v>4000</v>
      </c>
      <c r="O53" s="476">
        <f>4000000/1000</f>
        <v>4000</v>
      </c>
      <c r="P53" s="475">
        <v>0</v>
      </c>
      <c r="Q53" s="475">
        <f>-1300000/1000</f>
        <v>-1300</v>
      </c>
      <c r="R53" s="462">
        <f>O53+P53+Q53</f>
        <v>2700</v>
      </c>
      <c r="S53" s="463">
        <v>-121</v>
      </c>
      <c r="T53" s="462">
        <f>R53+S53</f>
        <v>2579</v>
      </c>
      <c r="X53" s="237"/>
    </row>
    <row r="54" spans="1:24" s="29" customFormat="1" ht="15.75" customHeight="1" thickBot="1">
      <c r="A54" s="464" t="s">
        <v>132</v>
      </c>
      <c r="B54" s="465"/>
      <c r="C54" s="466"/>
      <c r="D54" s="465"/>
      <c r="E54" s="465"/>
      <c r="F54" s="465"/>
      <c r="G54" s="467" t="s">
        <v>39</v>
      </c>
      <c r="H54" s="467">
        <v>30320</v>
      </c>
      <c r="I54" s="539" t="s">
        <v>7</v>
      </c>
      <c r="J54" s="539"/>
      <c r="K54" s="540"/>
      <c r="L54" s="468">
        <v>6000</v>
      </c>
      <c r="M54" s="469">
        <v>12437</v>
      </c>
      <c r="N54" s="470">
        <v>6500</v>
      </c>
      <c r="O54" s="471">
        <f>6500000/1000</f>
        <v>6500</v>
      </c>
      <c r="P54" s="470">
        <v>0</v>
      </c>
      <c r="Q54" s="470"/>
      <c r="R54" s="472">
        <f>O54+P54+Q54</f>
        <v>6500</v>
      </c>
      <c r="S54" s="473">
        <v>-63.03</v>
      </c>
      <c r="T54" s="462">
        <f>R54+S54</f>
        <v>6436.97</v>
      </c>
      <c r="X54" s="237"/>
    </row>
    <row r="55" spans="1:24" s="29" customFormat="1" ht="15.75" customHeight="1" thickBot="1">
      <c r="A55" s="464" t="s">
        <v>133</v>
      </c>
      <c r="B55" s="465"/>
      <c r="C55" s="466"/>
      <c r="D55" s="465"/>
      <c r="E55" s="465"/>
      <c r="F55" s="465"/>
      <c r="G55" s="467" t="s">
        <v>40</v>
      </c>
      <c r="H55" s="467">
        <v>303</v>
      </c>
      <c r="I55" s="539" t="s">
        <v>8</v>
      </c>
      <c r="J55" s="539"/>
      <c r="K55" s="540"/>
      <c r="L55" s="468"/>
      <c r="M55" s="469">
        <v>24402</v>
      </c>
      <c r="N55" s="470">
        <v>24500</v>
      </c>
      <c r="O55" s="471">
        <f>24500000/1000</f>
        <v>24500</v>
      </c>
      <c r="P55" s="470">
        <v>0</v>
      </c>
      <c r="Q55" s="470"/>
      <c r="R55" s="472">
        <f>O55+P55+Q55</f>
        <v>24500</v>
      </c>
      <c r="S55" s="473">
        <v>-21.03</v>
      </c>
      <c r="T55" s="472">
        <f>R55+S55</f>
        <v>24478.97</v>
      </c>
      <c r="X55" s="237"/>
    </row>
    <row r="56" spans="1:24" s="29" customFormat="1" ht="15.75" customHeight="1" thickBot="1">
      <c r="A56" s="47" t="s">
        <v>134</v>
      </c>
      <c r="B56" s="48"/>
      <c r="C56" s="49"/>
      <c r="D56" s="48"/>
      <c r="E56" s="48"/>
      <c r="F56" s="48"/>
      <c r="G56" s="81" t="s">
        <v>39</v>
      </c>
      <c r="H56" s="81">
        <v>30319</v>
      </c>
      <c r="I56" s="529" t="s">
        <v>9</v>
      </c>
      <c r="J56" s="529"/>
      <c r="K56" s="530"/>
      <c r="L56" s="276"/>
      <c r="M56" s="375">
        <v>5400</v>
      </c>
      <c r="N56" s="376">
        <v>6000</v>
      </c>
      <c r="O56" s="377"/>
      <c r="P56" s="376"/>
      <c r="Q56" s="376"/>
      <c r="R56" s="378"/>
      <c r="S56" s="379"/>
      <c r="T56" s="377"/>
      <c r="X56" s="237"/>
    </row>
    <row r="57" spans="1:24" s="29" customFormat="1" ht="15.75" customHeight="1" thickBot="1">
      <c r="A57" s="497" t="s">
        <v>135</v>
      </c>
      <c r="B57" s="498"/>
      <c r="C57" s="498"/>
      <c r="D57" s="498"/>
      <c r="E57" s="498"/>
      <c r="F57" s="498"/>
      <c r="G57" s="499" t="s">
        <v>40</v>
      </c>
      <c r="H57" s="499">
        <v>303</v>
      </c>
      <c r="I57" s="537" t="s">
        <v>169</v>
      </c>
      <c r="J57" s="537"/>
      <c r="K57" s="538"/>
      <c r="L57" s="500">
        <v>76636</v>
      </c>
      <c r="M57" s="500">
        <v>76749</v>
      </c>
      <c r="N57" s="501">
        <v>15000</v>
      </c>
      <c r="O57" s="502">
        <f>15000000/1000</f>
        <v>15000</v>
      </c>
      <c r="P57" s="501">
        <f>-5496000/1000</f>
        <v>-5496</v>
      </c>
      <c r="Q57" s="501"/>
      <c r="R57" s="503">
        <f>O57+P57+Q57</f>
        <v>9504</v>
      </c>
      <c r="S57" s="504">
        <v>-5000.56</v>
      </c>
      <c r="T57" s="503">
        <f>R57+S57</f>
        <v>4503.44</v>
      </c>
      <c r="X57" s="237"/>
    </row>
    <row r="58" spans="1:24" s="29" customFormat="1" ht="15.75" customHeight="1" thickBot="1">
      <c r="A58" s="47" t="s">
        <v>136</v>
      </c>
      <c r="B58" s="48"/>
      <c r="C58" s="48"/>
      <c r="D58" s="48"/>
      <c r="E58" s="48"/>
      <c r="F58" s="48"/>
      <c r="G58" s="81" t="s">
        <v>40</v>
      </c>
      <c r="H58" s="81">
        <v>303</v>
      </c>
      <c r="I58" s="529" t="s">
        <v>163</v>
      </c>
      <c r="J58" s="529"/>
      <c r="K58" s="530"/>
      <c r="L58" s="380"/>
      <c r="M58" s="375">
        <v>2000</v>
      </c>
      <c r="N58" s="376">
        <v>2000</v>
      </c>
      <c r="O58" s="377"/>
      <c r="P58" s="376"/>
      <c r="Q58" s="376"/>
      <c r="R58" s="378"/>
      <c r="S58" s="379"/>
      <c r="T58" s="377"/>
      <c r="X58" s="237"/>
    </row>
    <row r="59" spans="1:24" s="29" customFormat="1" ht="15.75" customHeight="1" thickBot="1">
      <c r="A59" s="454" t="s">
        <v>137</v>
      </c>
      <c r="B59" s="455"/>
      <c r="C59" s="455"/>
      <c r="D59" s="455"/>
      <c r="E59" s="455"/>
      <c r="F59" s="455"/>
      <c r="G59" s="457" t="s">
        <v>39</v>
      </c>
      <c r="H59" s="457">
        <v>30311</v>
      </c>
      <c r="I59" s="532" t="s">
        <v>66</v>
      </c>
      <c r="J59" s="532"/>
      <c r="K59" s="533"/>
      <c r="L59" s="477"/>
      <c r="M59" s="474"/>
      <c r="N59" s="475">
        <v>3000</v>
      </c>
      <c r="O59" s="476">
        <f>3000000/1000</f>
        <v>3000</v>
      </c>
      <c r="P59" s="475">
        <v>0</v>
      </c>
      <c r="Q59" s="475"/>
      <c r="R59" s="462">
        <f>O59+P59+Q59</f>
        <v>3000</v>
      </c>
      <c r="S59" s="463">
        <v>0</v>
      </c>
      <c r="T59" s="462">
        <f>R59+S59</f>
        <v>3000</v>
      </c>
      <c r="X59" s="237"/>
    </row>
    <row r="60" spans="1:24" s="29" customFormat="1" ht="15.75" customHeight="1" thickBot="1">
      <c r="A60" s="464" t="s">
        <v>138</v>
      </c>
      <c r="B60" s="465"/>
      <c r="C60" s="465"/>
      <c r="D60" s="465"/>
      <c r="E60" s="465"/>
      <c r="F60" s="465"/>
      <c r="G60" s="467" t="s">
        <v>39</v>
      </c>
      <c r="H60" s="467">
        <v>3022</v>
      </c>
      <c r="I60" s="539" t="s">
        <v>67</v>
      </c>
      <c r="J60" s="539"/>
      <c r="K60" s="540"/>
      <c r="L60" s="478"/>
      <c r="M60" s="469"/>
      <c r="N60" s="470">
        <v>2000</v>
      </c>
      <c r="O60" s="471">
        <f>2000000/1000</f>
        <v>2000</v>
      </c>
      <c r="P60" s="470">
        <v>0</v>
      </c>
      <c r="Q60" s="470"/>
      <c r="R60" s="472">
        <f>O60+P60+Q60</f>
        <v>2000</v>
      </c>
      <c r="S60" s="473">
        <v>-7.04</v>
      </c>
      <c r="T60" s="472">
        <f>R60+S60</f>
        <v>1992.96</v>
      </c>
      <c r="X60" s="237"/>
    </row>
    <row r="61" spans="1:24" s="29" customFormat="1" ht="15.75" customHeight="1">
      <c r="A61" s="51" t="s">
        <v>139</v>
      </c>
      <c r="B61" s="52"/>
      <c r="C61" s="52"/>
      <c r="D61" s="52"/>
      <c r="E61" s="52"/>
      <c r="F61" s="52"/>
      <c r="G61" s="91" t="s">
        <v>39</v>
      </c>
      <c r="H61" s="91">
        <v>30312</v>
      </c>
      <c r="I61" s="520" t="s">
        <v>93</v>
      </c>
      <c r="J61" s="514"/>
      <c r="K61" s="514"/>
      <c r="L61" s="289"/>
      <c r="M61" s="344">
        <v>9000</v>
      </c>
      <c r="N61" s="289"/>
      <c r="O61" s="291"/>
      <c r="P61" s="289"/>
      <c r="Q61" s="289"/>
      <c r="R61" s="360"/>
      <c r="S61" s="361"/>
      <c r="T61" s="417"/>
      <c r="X61" s="237"/>
    </row>
    <row r="62" spans="1:24" s="29" customFormat="1" ht="18">
      <c r="A62" s="54" t="s">
        <v>140</v>
      </c>
      <c r="B62" s="55"/>
      <c r="C62" s="55"/>
      <c r="D62" s="55"/>
      <c r="E62" s="55"/>
      <c r="F62" s="55"/>
      <c r="G62" s="58" t="s">
        <v>40</v>
      </c>
      <c r="H62" s="58">
        <v>285</v>
      </c>
      <c r="I62" s="527" t="s">
        <v>94</v>
      </c>
      <c r="J62" s="528"/>
      <c r="K62" s="528"/>
      <c r="L62" s="294"/>
      <c r="M62" s="349">
        <v>4000</v>
      </c>
      <c r="N62" s="294"/>
      <c r="O62" s="296"/>
      <c r="P62" s="294"/>
      <c r="Q62" s="294"/>
      <c r="R62" s="297"/>
      <c r="S62" s="325"/>
      <c r="T62" s="334"/>
      <c r="X62" s="237"/>
    </row>
    <row r="63" spans="1:24" s="29" customFormat="1" ht="18">
      <c r="A63" s="54" t="s">
        <v>141</v>
      </c>
      <c r="B63" s="55"/>
      <c r="C63" s="55"/>
      <c r="D63" s="55"/>
      <c r="E63" s="55"/>
      <c r="F63" s="55"/>
      <c r="G63" s="58" t="s">
        <v>39</v>
      </c>
      <c r="H63" s="58">
        <v>5672</v>
      </c>
      <c r="I63" s="527" t="s">
        <v>162</v>
      </c>
      <c r="J63" s="528"/>
      <c r="K63" s="528"/>
      <c r="L63" s="294"/>
      <c r="M63" s="349">
        <v>2200</v>
      </c>
      <c r="N63" s="294"/>
      <c r="O63" s="296"/>
      <c r="P63" s="294"/>
      <c r="Q63" s="294"/>
      <c r="R63" s="297"/>
      <c r="S63" s="325"/>
      <c r="T63" s="334"/>
      <c r="X63" s="237"/>
    </row>
    <row r="64" spans="1:24" s="29" customFormat="1" ht="18">
      <c r="A64" s="54" t="s">
        <v>142</v>
      </c>
      <c r="B64" s="55"/>
      <c r="C64" s="55"/>
      <c r="D64" s="55"/>
      <c r="E64" s="55"/>
      <c r="F64" s="55"/>
      <c r="G64" s="58" t="s">
        <v>39</v>
      </c>
      <c r="H64" s="58">
        <v>30821</v>
      </c>
      <c r="I64" s="527" t="s">
        <v>95</v>
      </c>
      <c r="J64" s="528"/>
      <c r="K64" s="528"/>
      <c r="L64" s="294"/>
      <c r="M64" s="349">
        <v>1300</v>
      </c>
      <c r="N64" s="294"/>
      <c r="O64" s="296"/>
      <c r="P64" s="294"/>
      <c r="Q64" s="294"/>
      <c r="R64" s="297"/>
      <c r="S64" s="325"/>
      <c r="T64" s="334"/>
      <c r="X64" s="237"/>
    </row>
    <row r="65" spans="1:24" s="29" customFormat="1" ht="18">
      <c r="A65" s="54" t="s">
        <v>143</v>
      </c>
      <c r="B65" s="55"/>
      <c r="C65" s="55"/>
      <c r="D65" s="55"/>
      <c r="E65" s="55"/>
      <c r="F65" s="55"/>
      <c r="G65" s="58" t="s">
        <v>39</v>
      </c>
      <c r="H65" s="58">
        <v>3025</v>
      </c>
      <c r="I65" s="527" t="s">
        <v>96</v>
      </c>
      <c r="J65" s="528"/>
      <c r="K65" s="528"/>
      <c r="L65" s="294"/>
      <c r="M65" s="349">
        <v>7000</v>
      </c>
      <c r="N65" s="294"/>
      <c r="O65" s="296"/>
      <c r="P65" s="294"/>
      <c r="Q65" s="294"/>
      <c r="R65" s="297"/>
      <c r="S65" s="325"/>
      <c r="T65" s="334"/>
      <c r="X65" s="237"/>
    </row>
    <row r="66" spans="1:24" s="29" customFormat="1" ht="18">
      <c r="A66" s="54" t="s">
        <v>144</v>
      </c>
      <c r="B66" s="83"/>
      <c r="C66" s="83"/>
      <c r="D66" s="55"/>
      <c r="E66" s="55"/>
      <c r="F66" s="55"/>
      <c r="G66" s="58" t="s">
        <v>39</v>
      </c>
      <c r="H66" s="58">
        <v>30815</v>
      </c>
      <c r="I66" s="527" t="s">
        <v>97</v>
      </c>
      <c r="J66" s="528"/>
      <c r="K66" s="528"/>
      <c r="L66" s="294"/>
      <c r="M66" s="349">
        <v>5000</v>
      </c>
      <c r="N66" s="294"/>
      <c r="O66" s="296"/>
      <c r="P66" s="294"/>
      <c r="Q66" s="294"/>
      <c r="R66" s="297"/>
      <c r="S66" s="325"/>
      <c r="T66" s="334"/>
      <c r="X66" s="237"/>
    </row>
    <row r="67" spans="1:24" s="29" customFormat="1" ht="18">
      <c r="A67" s="54" t="s">
        <v>145</v>
      </c>
      <c r="B67" s="55"/>
      <c r="C67" s="55"/>
      <c r="D67" s="55"/>
      <c r="E67" s="55"/>
      <c r="F67" s="55"/>
      <c r="G67" s="58" t="s">
        <v>39</v>
      </c>
      <c r="H67" s="58">
        <v>28526</v>
      </c>
      <c r="I67" s="527" t="s">
        <v>98</v>
      </c>
      <c r="J67" s="528"/>
      <c r="K67" s="528"/>
      <c r="L67" s="294"/>
      <c r="M67" s="349">
        <v>2000</v>
      </c>
      <c r="N67" s="362"/>
      <c r="O67" s="381"/>
      <c r="P67" s="362"/>
      <c r="Q67" s="362"/>
      <c r="R67" s="382"/>
      <c r="S67" s="383"/>
      <c r="T67" s="396"/>
      <c r="X67" s="237"/>
    </row>
    <row r="68" spans="1:24" s="29" customFormat="1" ht="13.5" customHeight="1">
      <c r="A68" s="54" t="s">
        <v>146</v>
      </c>
      <c r="B68" s="92"/>
      <c r="C68" s="92"/>
      <c r="D68" s="92"/>
      <c r="E68" s="92"/>
      <c r="F68" s="92"/>
      <c r="G68" s="58" t="s">
        <v>40</v>
      </c>
      <c r="H68" s="58">
        <v>308</v>
      </c>
      <c r="I68" s="527" t="s">
        <v>99</v>
      </c>
      <c r="J68" s="528"/>
      <c r="K68" s="528"/>
      <c r="L68" s="384"/>
      <c r="M68" s="349">
        <v>2000</v>
      </c>
      <c r="N68" s="384"/>
      <c r="O68" s="385"/>
      <c r="P68" s="384"/>
      <c r="Q68" s="384"/>
      <c r="R68" s="386"/>
      <c r="S68" s="387"/>
      <c r="T68" s="418"/>
      <c r="X68" s="237"/>
    </row>
    <row r="69" spans="1:24" s="29" customFormat="1" ht="14.25" customHeight="1">
      <c r="A69" s="54" t="s">
        <v>147</v>
      </c>
      <c r="B69" s="93"/>
      <c r="C69" s="93"/>
      <c r="D69" s="93"/>
      <c r="E69" s="93"/>
      <c r="F69" s="93"/>
      <c r="G69" s="94" t="s">
        <v>39</v>
      </c>
      <c r="H69" s="95">
        <v>30110</v>
      </c>
      <c r="I69" s="527" t="s">
        <v>100</v>
      </c>
      <c r="J69" s="528"/>
      <c r="K69" s="528"/>
      <c r="L69" s="388"/>
      <c r="M69" s="349">
        <v>6500</v>
      </c>
      <c r="N69" s="388"/>
      <c r="O69" s="389"/>
      <c r="P69" s="388"/>
      <c r="Q69" s="388"/>
      <c r="R69" s="390"/>
      <c r="S69" s="391"/>
      <c r="T69" s="419"/>
      <c r="X69" s="237"/>
    </row>
    <row r="70" spans="1:24" s="29" customFormat="1" ht="18">
      <c r="A70" s="54" t="s">
        <v>148</v>
      </c>
      <c r="B70" s="55"/>
      <c r="C70" s="55"/>
      <c r="D70" s="55"/>
      <c r="E70" s="55"/>
      <c r="F70" s="55"/>
      <c r="G70" s="58" t="s">
        <v>40</v>
      </c>
      <c r="H70" s="58">
        <v>252</v>
      </c>
      <c r="I70" s="527" t="s">
        <v>101</v>
      </c>
      <c r="J70" s="528"/>
      <c r="K70" s="528"/>
      <c r="L70" s="294"/>
      <c r="M70" s="349">
        <v>6600</v>
      </c>
      <c r="N70" s="294"/>
      <c r="O70" s="296"/>
      <c r="P70" s="294"/>
      <c r="Q70" s="294"/>
      <c r="R70" s="297"/>
      <c r="S70" s="325"/>
      <c r="T70" s="334"/>
      <c r="X70" s="237"/>
    </row>
    <row r="71" spans="1:24" s="29" customFormat="1" ht="18">
      <c r="A71" s="54" t="s">
        <v>149</v>
      </c>
      <c r="B71" s="55"/>
      <c r="C71" s="55"/>
      <c r="D71" s="55"/>
      <c r="E71" s="55"/>
      <c r="F71" s="55"/>
      <c r="G71" s="58" t="s">
        <v>39</v>
      </c>
      <c r="H71" s="86">
        <v>30011</v>
      </c>
      <c r="I71" s="527" t="s">
        <v>102</v>
      </c>
      <c r="J71" s="528"/>
      <c r="K71" s="528"/>
      <c r="L71" s="294"/>
      <c r="M71" s="349">
        <v>9900</v>
      </c>
      <c r="N71" s="294"/>
      <c r="O71" s="296"/>
      <c r="P71" s="294"/>
      <c r="Q71" s="294"/>
      <c r="R71" s="297"/>
      <c r="S71" s="325"/>
      <c r="T71" s="334"/>
      <c r="X71" s="237"/>
    </row>
    <row r="72" spans="1:24" s="29" customFormat="1" ht="15.75" customHeight="1">
      <c r="A72" s="54"/>
      <c r="B72" s="55"/>
      <c r="C72" s="55"/>
      <c r="D72" s="55"/>
      <c r="E72" s="55"/>
      <c r="F72" s="55"/>
      <c r="G72" s="58"/>
      <c r="H72" s="67" t="s">
        <v>42</v>
      </c>
      <c r="I72" s="68"/>
      <c r="J72" s="69"/>
      <c r="K72" s="69"/>
      <c r="L72" s="320"/>
      <c r="M72" s="349"/>
      <c r="N72" s="295"/>
      <c r="O72" s="321"/>
      <c r="P72" s="295"/>
      <c r="Q72" s="295"/>
      <c r="R72" s="322"/>
      <c r="S72" s="323"/>
      <c r="T72" s="323"/>
      <c r="X72" s="237"/>
    </row>
    <row r="73" spans="1:24" s="29" customFormat="1" ht="15.75" customHeight="1">
      <c r="A73" s="54" t="s">
        <v>150</v>
      </c>
      <c r="B73" s="96"/>
      <c r="C73" s="96"/>
      <c r="D73" s="96"/>
      <c r="E73" s="96"/>
      <c r="F73" s="96"/>
      <c r="G73" s="58" t="s">
        <v>40</v>
      </c>
      <c r="H73" s="58">
        <v>300</v>
      </c>
      <c r="I73" s="527" t="s">
        <v>119</v>
      </c>
      <c r="J73" s="528"/>
      <c r="K73" s="528"/>
      <c r="L73" s="348"/>
      <c r="M73" s="349">
        <v>20000</v>
      </c>
      <c r="N73" s="332">
        <v>20000</v>
      </c>
      <c r="O73" s="333"/>
      <c r="P73" s="332"/>
      <c r="Q73" s="332"/>
      <c r="R73" s="297"/>
      <c r="S73" s="334"/>
      <c r="T73" s="334"/>
      <c r="X73" s="237"/>
    </row>
    <row r="74" spans="1:24" s="29" customFormat="1" ht="18">
      <c r="A74" s="54" t="s">
        <v>151</v>
      </c>
      <c r="B74" s="55"/>
      <c r="C74" s="55"/>
      <c r="D74" s="55"/>
      <c r="E74" s="55"/>
      <c r="F74" s="55"/>
      <c r="G74" s="58" t="s">
        <v>39</v>
      </c>
      <c r="H74" s="58">
        <v>2962</v>
      </c>
      <c r="I74" s="527" t="s">
        <v>117</v>
      </c>
      <c r="J74" s="528"/>
      <c r="K74" s="528"/>
      <c r="L74" s="294"/>
      <c r="M74" s="349">
        <v>2000</v>
      </c>
      <c r="N74" s="294"/>
      <c r="O74" s="296"/>
      <c r="P74" s="294"/>
      <c r="Q74" s="294"/>
      <c r="R74" s="297"/>
      <c r="S74" s="325"/>
      <c r="T74" s="334"/>
      <c r="X74" s="237"/>
    </row>
    <row r="75" spans="1:24" s="29" customFormat="1" ht="18">
      <c r="A75" s="54" t="s">
        <v>152</v>
      </c>
      <c r="B75" s="55"/>
      <c r="C75" s="55"/>
      <c r="D75" s="55"/>
      <c r="E75" s="55"/>
      <c r="F75" s="55"/>
      <c r="G75" s="58" t="s">
        <v>40</v>
      </c>
      <c r="H75" s="58">
        <v>296</v>
      </c>
      <c r="I75" s="527" t="s">
        <v>118</v>
      </c>
      <c r="J75" s="528"/>
      <c r="K75" s="528"/>
      <c r="L75" s="294"/>
      <c r="M75" s="349">
        <v>34000</v>
      </c>
      <c r="N75" s="294"/>
      <c r="O75" s="296"/>
      <c r="P75" s="294"/>
      <c r="Q75" s="294"/>
      <c r="R75" s="297"/>
      <c r="S75" s="325"/>
      <c r="T75" s="334"/>
      <c r="X75" s="237"/>
    </row>
    <row r="76" spans="1:24" s="29" customFormat="1" ht="18">
      <c r="A76" s="54" t="s">
        <v>153</v>
      </c>
      <c r="B76" s="55"/>
      <c r="C76" s="97"/>
      <c r="D76" s="55"/>
      <c r="E76" s="55"/>
      <c r="F76" s="55"/>
      <c r="G76" s="98" t="s">
        <v>40</v>
      </c>
      <c r="H76" s="98">
        <v>285</v>
      </c>
      <c r="I76" s="527" t="s">
        <v>112</v>
      </c>
      <c r="J76" s="528"/>
      <c r="K76" s="528" t="s">
        <v>111</v>
      </c>
      <c r="L76" s="294"/>
      <c r="M76" s="349">
        <v>7000</v>
      </c>
      <c r="N76" s="392"/>
      <c r="O76" s="393"/>
      <c r="P76" s="392"/>
      <c r="Q76" s="392"/>
      <c r="R76" s="297"/>
      <c r="S76" s="394"/>
      <c r="T76" s="334"/>
      <c r="X76" s="237"/>
    </row>
    <row r="77" spans="1:24" s="29" customFormat="1" ht="18">
      <c r="A77" s="54" t="s">
        <v>154</v>
      </c>
      <c r="B77" s="55"/>
      <c r="C77" s="55"/>
      <c r="D77" s="55"/>
      <c r="E77" s="55"/>
      <c r="F77" s="55"/>
      <c r="G77" s="98" t="s">
        <v>39</v>
      </c>
      <c r="H77" s="98">
        <v>30326</v>
      </c>
      <c r="I77" s="527" t="s">
        <v>113</v>
      </c>
      <c r="J77" s="528"/>
      <c r="K77" s="528"/>
      <c r="L77" s="294"/>
      <c r="M77" s="349">
        <v>2000</v>
      </c>
      <c r="N77" s="294"/>
      <c r="O77" s="296"/>
      <c r="P77" s="294"/>
      <c r="Q77" s="294"/>
      <c r="R77" s="297"/>
      <c r="S77" s="325"/>
      <c r="T77" s="334"/>
      <c r="X77" s="237"/>
    </row>
    <row r="78" spans="1:24" s="29" customFormat="1" ht="18">
      <c r="A78" s="54" t="s">
        <v>155</v>
      </c>
      <c r="B78" s="55"/>
      <c r="C78" s="55"/>
      <c r="D78" s="55"/>
      <c r="E78" s="55"/>
      <c r="F78" s="55"/>
      <c r="G78" s="98" t="s">
        <v>39</v>
      </c>
      <c r="H78" s="98">
        <v>3027</v>
      </c>
      <c r="I78" s="527" t="s">
        <v>114</v>
      </c>
      <c r="J78" s="528"/>
      <c r="K78" s="528"/>
      <c r="L78" s="294"/>
      <c r="M78" s="349">
        <v>4500</v>
      </c>
      <c r="N78" s="294"/>
      <c r="O78" s="296"/>
      <c r="P78" s="294"/>
      <c r="Q78" s="294"/>
      <c r="R78" s="297"/>
      <c r="S78" s="325"/>
      <c r="T78" s="334"/>
      <c r="X78" s="237"/>
    </row>
    <row r="79" spans="1:24" s="29" customFormat="1" ht="18">
      <c r="A79" s="54" t="s">
        <v>156</v>
      </c>
      <c r="B79" s="55"/>
      <c r="C79" s="55"/>
      <c r="D79" s="55"/>
      <c r="E79" s="55"/>
      <c r="F79" s="55"/>
      <c r="G79" s="98" t="s">
        <v>40</v>
      </c>
      <c r="H79" s="98">
        <v>302</v>
      </c>
      <c r="I79" s="527" t="s">
        <v>115</v>
      </c>
      <c r="J79" s="528"/>
      <c r="K79" s="528"/>
      <c r="L79" s="294"/>
      <c r="M79" s="349">
        <v>6000</v>
      </c>
      <c r="N79" s="294"/>
      <c r="O79" s="296"/>
      <c r="P79" s="294"/>
      <c r="Q79" s="294"/>
      <c r="R79" s="297"/>
      <c r="S79" s="325"/>
      <c r="T79" s="334"/>
      <c r="X79" s="237"/>
    </row>
    <row r="80" spans="1:24" s="29" customFormat="1" ht="18">
      <c r="A80" s="54" t="s">
        <v>157</v>
      </c>
      <c r="B80" s="55"/>
      <c r="C80" s="55"/>
      <c r="D80" s="55"/>
      <c r="E80" s="55"/>
      <c r="F80" s="55"/>
      <c r="G80" s="98" t="s">
        <v>39</v>
      </c>
      <c r="H80" s="98">
        <v>30110</v>
      </c>
      <c r="I80" s="527" t="s">
        <v>116</v>
      </c>
      <c r="J80" s="528"/>
      <c r="K80" s="528"/>
      <c r="L80" s="294"/>
      <c r="M80" s="349">
        <v>1500</v>
      </c>
      <c r="N80" s="294"/>
      <c r="O80" s="296"/>
      <c r="P80" s="294"/>
      <c r="Q80" s="294"/>
      <c r="R80" s="297"/>
      <c r="S80" s="325"/>
      <c r="T80" s="334"/>
      <c r="X80" s="237"/>
    </row>
    <row r="81" spans="1:24" s="29" customFormat="1" ht="18">
      <c r="A81" s="54"/>
      <c r="B81" s="55"/>
      <c r="C81" s="55"/>
      <c r="D81" s="55"/>
      <c r="E81" s="55"/>
      <c r="F81" s="55"/>
      <c r="G81" s="98"/>
      <c r="H81" s="98"/>
      <c r="I81" s="480" t="s">
        <v>185</v>
      </c>
      <c r="J81" s="481"/>
      <c r="K81" s="57"/>
      <c r="L81" s="294"/>
      <c r="M81" s="349"/>
      <c r="N81" s="294"/>
      <c r="O81" s="296"/>
      <c r="P81" s="294"/>
      <c r="Q81" s="294"/>
      <c r="R81" s="292"/>
      <c r="S81" s="341"/>
      <c r="T81" s="479"/>
      <c r="X81" s="237"/>
    </row>
    <row r="82" spans="1:24" s="29" customFormat="1" ht="18">
      <c r="A82" s="450"/>
      <c r="B82" s="438"/>
      <c r="C82" s="438"/>
      <c r="D82" s="438"/>
      <c r="E82" s="438"/>
      <c r="F82" s="438"/>
      <c r="G82" s="451" t="s">
        <v>39</v>
      </c>
      <c r="H82" s="451">
        <v>2953</v>
      </c>
      <c r="I82" s="452" t="s">
        <v>173</v>
      </c>
      <c r="J82" s="453"/>
      <c r="K82" s="453"/>
      <c r="L82" s="442"/>
      <c r="M82" s="443"/>
      <c r="N82" s="442"/>
      <c r="O82" s="444">
        <v>0</v>
      </c>
      <c r="P82" s="445">
        <v>0</v>
      </c>
      <c r="Q82" s="445">
        <f>1300000/1000</f>
        <v>1300</v>
      </c>
      <c r="R82" s="484">
        <f>O82+P82+Q82</f>
        <v>1300</v>
      </c>
      <c r="S82" s="446">
        <v>340.36</v>
      </c>
      <c r="T82" s="484">
        <f aca="true" t="shared" si="0" ref="T82:T89">R82+S82</f>
        <v>1640.3600000000001</v>
      </c>
      <c r="X82" s="237"/>
    </row>
    <row r="83" spans="1:27" s="447" customFormat="1" ht="18">
      <c r="A83" s="437"/>
      <c r="B83" s="438"/>
      <c r="C83" s="438"/>
      <c r="D83" s="438"/>
      <c r="E83" s="438"/>
      <c r="F83" s="438"/>
      <c r="G83" s="439" t="s">
        <v>175</v>
      </c>
      <c r="H83" s="439">
        <v>303</v>
      </c>
      <c r="I83" s="440" t="s">
        <v>176</v>
      </c>
      <c r="J83" s="441"/>
      <c r="K83" s="441"/>
      <c r="L83" s="442"/>
      <c r="M83" s="443"/>
      <c r="N83" s="442"/>
      <c r="O83" s="444"/>
      <c r="P83" s="445"/>
      <c r="Q83" s="445"/>
      <c r="R83" s="482"/>
      <c r="S83" s="483">
        <v>800.43</v>
      </c>
      <c r="T83" s="444">
        <f t="shared" si="0"/>
        <v>800.43</v>
      </c>
      <c r="U83" s="448"/>
      <c r="V83" s="448"/>
      <c r="W83" s="448"/>
      <c r="X83" s="449"/>
      <c r="Y83" s="448"/>
      <c r="Z83" s="448"/>
      <c r="AA83" s="448"/>
    </row>
    <row r="84" spans="1:24" s="29" customFormat="1" ht="18">
      <c r="A84" s="486"/>
      <c r="B84" s="487"/>
      <c r="C84" s="487"/>
      <c r="D84" s="487"/>
      <c r="E84" s="487"/>
      <c r="F84" s="487"/>
      <c r="G84" s="488" t="s">
        <v>175</v>
      </c>
      <c r="H84" s="488">
        <v>319</v>
      </c>
      <c r="I84" s="489" t="s">
        <v>178</v>
      </c>
      <c r="J84" s="490"/>
      <c r="K84" s="490"/>
      <c r="L84" s="491"/>
      <c r="M84" s="492"/>
      <c r="N84" s="491"/>
      <c r="O84" s="493"/>
      <c r="P84" s="494"/>
      <c r="Q84" s="494"/>
      <c r="R84" s="493"/>
      <c r="S84" s="495">
        <v>5019.13</v>
      </c>
      <c r="T84" s="496">
        <f t="shared" si="0"/>
        <v>5019.13</v>
      </c>
      <c r="X84" s="237"/>
    </row>
    <row r="85" spans="1:24" s="29" customFormat="1" ht="18">
      <c r="A85" s="486"/>
      <c r="B85" s="487"/>
      <c r="C85" s="487"/>
      <c r="D85" s="487"/>
      <c r="E85" s="487"/>
      <c r="F85" s="487"/>
      <c r="G85" s="488" t="s">
        <v>175</v>
      </c>
      <c r="H85" s="488">
        <v>295</v>
      </c>
      <c r="I85" s="489" t="s">
        <v>177</v>
      </c>
      <c r="J85" s="490"/>
      <c r="K85" s="490"/>
      <c r="L85" s="491"/>
      <c r="M85" s="492"/>
      <c r="N85" s="491"/>
      <c r="O85" s="493"/>
      <c r="P85" s="494"/>
      <c r="Q85" s="494"/>
      <c r="R85" s="493"/>
      <c r="S85" s="495">
        <v>7015.07</v>
      </c>
      <c r="T85" s="493">
        <f t="shared" si="0"/>
        <v>7015.07</v>
      </c>
      <c r="X85" s="237"/>
    </row>
    <row r="86" spans="1:24" s="29" customFormat="1" ht="18">
      <c r="A86" s="437"/>
      <c r="B86" s="438"/>
      <c r="C86" s="438"/>
      <c r="D86" s="438"/>
      <c r="E86" s="438"/>
      <c r="F86" s="438"/>
      <c r="G86" s="439"/>
      <c r="H86" s="439" t="s">
        <v>179</v>
      </c>
      <c r="I86" s="440" t="s">
        <v>180</v>
      </c>
      <c r="J86" s="441"/>
      <c r="K86" s="441"/>
      <c r="L86" s="442"/>
      <c r="M86" s="443"/>
      <c r="N86" s="442"/>
      <c r="O86" s="444"/>
      <c r="P86" s="445"/>
      <c r="Q86" s="445"/>
      <c r="R86" s="444"/>
      <c r="S86" s="446">
        <v>728</v>
      </c>
      <c r="T86" s="444">
        <f t="shared" si="0"/>
        <v>728</v>
      </c>
      <c r="X86" s="237"/>
    </row>
    <row r="87" spans="1:24" s="29" customFormat="1" ht="18">
      <c r="A87" s="437"/>
      <c r="B87" s="438"/>
      <c r="C87" s="438"/>
      <c r="D87" s="438"/>
      <c r="E87" s="438"/>
      <c r="F87" s="438"/>
      <c r="G87" s="439" t="s">
        <v>39</v>
      </c>
      <c r="H87" s="439">
        <v>2956</v>
      </c>
      <c r="I87" s="440" t="s">
        <v>181</v>
      </c>
      <c r="J87" s="441"/>
      <c r="K87" s="441"/>
      <c r="L87" s="442"/>
      <c r="M87" s="443"/>
      <c r="N87" s="442"/>
      <c r="O87" s="444"/>
      <c r="P87" s="445"/>
      <c r="Q87" s="445"/>
      <c r="R87" s="444"/>
      <c r="S87" s="446">
        <v>2360.04</v>
      </c>
      <c r="T87" s="444">
        <f t="shared" si="0"/>
        <v>2360.04</v>
      </c>
      <c r="X87" s="237"/>
    </row>
    <row r="88" spans="1:24" s="29" customFormat="1" ht="18">
      <c r="A88" s="486"/>
      <c r="B88" s="487"/>
      <c r="C88" s="487"/>
      <c r="D88" s="487"/>
      <c r="E88" s="487"/>
      <c r="F88" s="487"/>
      <c r="G88" s="488" t="s">
        <v>175</v>
      </c>
      <c r="H88" s="488">
        <v>319</v>
      </c>
      <c r="I88" s="489" t="s">
        <v>182</v>
      </c>
      <c r="J88" s="490"/>
      <c r="K88" s="490"/>
      <c r="L88" s="491"/>
      <c r="M88" s="492"/>
      <c r="N88" s="491"/>
      <c r="O88" s="493"/>
      <c r="P88" s="494"/>
      <c r="Q88" s="494"/>
      <c r="R88" s="493"/>
      <c r="S88" s="495">
        <v>9921.01</v>
      </c>
      <c r="T88" s="493">
        <f t="shared" si="0"/>
        <v>9921.01</v>
      </c>
      <c r="X88" s="237"/>
    </row>
    <row r="89" spans="1:24" s="29" customFormat="1" ht="15.75" customHeight="1" thickBot="1">
      <c r="A89" s="59" t="s">
        <v>158</v>
      </c>
      <c r="B89" s="96"/>
      <c r="C89" s="96"/>
      <c r="D89" s="96"/>
      <c r="E89" s="96"/>
      <c r="F89" s="96"/>
      <c r="G89" s="99" t="s">
        <v>44</v>
      </c>
      <c r="H89" s="100"/>
      <c r="I89" s="74"/>
      <c r="J89" s="75"/>
      <c r="K89" s="75"/>
      <c r="L89" s="348"/>
      <c r="M89" s="348"/>
      <c r="N89" s="332">
        <v>5000</v>
      </c>
      <c r="O89" s="333">
        <f>5000000/1000</f>
        <v>5000</v>
      </c>
      <c r="P89" s="332">
        <v>0</v>
      </c>
      <c r="Q89" s="332"/>
      <c r="R89" s="382">
        <f>O89+P89+Q89</f>
        <v>5000</v>
      </c>
      <c r="S89" s="323">
        <v>0</v>
      </c>
      <c r="T89" s="333">
        <f t="shared" si="0"/>
        <v>5000</v>
      </c>
      <c r="X89" s="237"/>
    </row>
    <row r="90" spans="1:24" s="31" customFormat="1" ht="15.75" customHeight="1">
      <c r="A90" s="101" t="s">
        <v>159</v>
      </c>
      <c r="B90" s="102"/>
      <c r="C90" s="96"/>
      <c r="D90" s="96"/>
      <c r="E90" s="96"/>
      <c r="F90" s="103"/>
      <c r="G90" s="104" t="s">
        <v>47</v>
      </c>
      <c r="H90" s="105"/>
      <c r="I90" s="46"/>
      <c r="J90" s="46"/>
      <c r="K90" s="46"/>
      <c r="L90" s="348"/>
      <c r="M90" s="348"/>
      <c r="N90" s="332">
        <v>60000</v>
      </c>
      <c r="O90" s="333">
        <f>20000000/1000</f>
        <v>20000</v>
      </c>
      <c r="P90" s="332">
        <v>0</v>
      </c>
      <c r="Q90" s="332"/>
      <c r="R90" s="395">
        <f>O90+P90+Q90</f>
        <v>20000</v>
      </c>
      <c r="S90" s="396">
        <v>0</v>
      </c>
      <c r="T90" s="321">
        <f>Q90+R90</f>
        <v>20000</v>
      </c>
      <c r="X90" s="238"/>
    </row>
    <row r="91" spans="1:24" s="31" customFormat="1" ht="15.75" customHeight="1">
      <c r="A91" s="106"/>
      <c r="B91" s="102"/>
      <c r="C91" s="96"/>
      <c r="D91" s="96"/>
      <c r="E91" s="96"/>
      <c r="F91" s="103"/>
      <c r="G91" s="107"/>
      <c r="H91" s="108"/>
      <c r="I91" s="519" t="s">
        <v>76</v>
      </c>
      <c r="J91" s="519"/>
      <c r="K91" s="519"/>
      <c r="L91" s="348"/>
      <c r="M91" s="348"/>
      <c r="N91" s="332"/>
      <c r="O91" s="333"/>
      <c r="P91" s="332"/>
      <c r="Q91" s="332"/>
      <c r="R91" s="397"/>
      <c r="S91" s="398"/>
      <c r="T91" s="398"/>
      <c r="X91" s="238"/>
    </row>
    <row r="92" spans="1:24" s="31" customFormat="1" ht="15.75" customHeight="1" thickBot="1">
      <c r="A92" s="109"/>
      <c r="B92" s="102"/>
      <c r="C92" s="96"/>
      <c r="D92" s="96"/>
      <c r="E92" s="96"/>
      <c r="F92" s="103"/>
      <c r="G92" s="110"/>
      <c r="H92" s="111"/>
      <c r="I92" s="112"/>
      <c r="J92" s="112"/>
      <c r="K92" s="112"/>
      <c r="L92" s="399"/>
      <c r="M92" s="399"/>
      <c r="N92" s="400"/>
      <c r="O92" s="401"/>
      <c r="P92" s="400"/>
      <c r="Q92" s="400"/>
      <c r="R92" s="402"/>
      <c r="S92" s="403"/>
      <c r="T92" s="403"/>
      <c r="X92" s="238"/>
    </row>
    <row r="93" spans="1:24" s="31" customFormat="1" ht="15.75" customHeight="1">
      <c r="A93" s="113"/>
      <c r="B93" s="114"/>
      <c r="C93" s="114"/>
      <c r="D93" s="114"/>
      <c r="E93" s="114"/>
      <c r="F93" s="114"/>
      <c r="G93" s="115"/>
      <c r="H93" s="108"/>
      <c r="I93" s="8"/>
      <c r="J93" s="8"/>
      <c r="K93" s="8"/>
      <c r="L93" s="116"/>
      <c r="M93" s="116"/>
      <c r="N93" s="6"/>
      <c r="O93" s="211"/>
      <c r="P93" s="6"/>
      <c r="Q93" s="6"/>
      <c r="R93" s="234"/>
      <c r="S93" s="180"/>
      <c r="T93" s="180"/>
      <c r="X93" s="238"/>
    </row>
    <row r="94" spans="1:24" s="31" customFormat="1" ht="15.75" customHeight="1" thickBot="1">
      <c r="A94" s="117"/>
      <c r="B94" s="114"/>
      <c r="C94" s="114"/>
      <c r="D94" s="114"/>
      <c r="E94" s="114"/>
      <c r="F94" s="114"/>
      <c r="G94" s="115"/>
      <c r="H94" s="108"/>
      <c r="I94" s="118"/>
      <c r="J94" s="108"/>
      <c r="K94" s="119"/>
      <c r="L94" s="36"/>
      <c r="M94" s="6"/>
      <c r="N94" s="6"/>
      <c r="O94" s="211"/>
      <c r="P94" s="6"/>
      <c r="Q94" s="6"/>
      <c r="R94" s="234"/>
      <c r="S94" s="180"/>
      <c r="T94" s="180"/>
      <c r="X94" s="238"/>
    </row>
    <row r="95" spans="1:24" s="31" customFormat="1" ht="15.75" customHeight="1" thickBot="1">
      <c r="A95" s="120" t="s">
        <v>80</v>
      </c>
      <c r="B95" s="121"/>
      <c r="C95" s="121"/>
      <c r="D95" s="121"/>
      <c r="E95" s="121"/>
      <c r="F95" s="121"/>
      <c r="G95" s="122"/>
      <c r="H95" s="123"/>
      <c r="I95" s="124"/>
      <c r="J95" s="123"/>
      <c r="K95" s="125"/>
      <c r="L95" s="126"/>
      <c r="M95" s="127"/>
      <c r="N95" s="128">
        <f>N89+N57+N55+N54+N53+N51+N50+N49+N48+N47+N33+N27+N12+N10+N9</f>
        <v>195725</v>
      </c>
      <c r="O95" s="212"/>
      <c r="P95" s="6"/>
      <c r="Q95" s="6"/>
      <c r="R95" s="234"/>
      <c r="S95" s="180"/>
      <c r="T95" s="180"/>
      <c r="X95" s="238"/>
    </row>
    <row r="96" spans="1:24" s="31" customFormat="1" ht="15.75" customHeight="1" thickBot="1">
      <c r="A96" s="120" t="s">
        <v>81</v>
      </c>
      <c r="B96" s="121"/>
      <c r="C96" s="121"/>
      <c r="D96" s="121"/>
      <c r="E96" s="121"/>
      <c r="F96" s="121"/>
      <c r="G96" s="122"/>
      <c r="H96" s="123"/>
      <c r="I96" s="124"/>
      <c r="J96" s="123"/>
      <c r="K96" s="125"/>
      <c r="L96" s="126"/>
      <c r="M96" s="127"/>
      <c r="N96" s="128">
        <f>N90+N73+N60+N59+N58+N56+N52+N34+N32+N31+N30+N29+N28+N11</f>
        <v>150800</v>
      </c>
      <c r="O96" s="211"/>
      <c r="P96" s="6"/>
      <c r="Q96" s="6"/>
      <c r="R96" s="234"/>
      <c r="S96" s="180"/>
      <c r="T96" s="180"/>
      <c r="X96" s="238"/>
    </row>
    <row r="97" spans="1:24" s="30" customFormat="1" ht="15.75" customHeight="1" thickBot="1">
      <c r="A97" s="36"/>
      <c r="B97" s="36"/>
      <c r="C97" s="36"/>
      <c r="D97" s="36"/>
      <c r="E97" s="36"/>
      <c r="F97" s="36"/>
      <c r="G97" s="129"/>
      <c r="H97" s="36"/>
      <c r="I97" s="36"/>
      <c r="J97" s="36"/>
      <c r="K97" s="36"/>
      <c r="L97" s="36"/>
      <c r="M97" s="6"/>
      <c r="N97" s="6"/>
      <c r="O97" s="211"/>
      <c r="P97" s="6"/>
      <c r="Q97" s="6"/>
      <c r="R97" s="234"/>
      <c r="S97" s="180"/>
      <c r="T97" s="180"/>
      <c r="X97" s="236"/>
    </row>
    <row r="98" spans="1:24" s="258" customFormat="1" ht="20.25" customHeight="1" thickBot="1">
      <c r="A98" s="534" t="s">
        <v>45</v>
      </c>
      <c r="B98" s="535"/>
      <c r="C98" s="535"/>
      <c r="D98" s="535"/>
      <c r="E98" s="535"/>
      <c r="F98" s="535"/>
      <c r="G98" s="535"/>
      <c r="H98" s="535"/>
      <c r="I98" s="535"/>
      <c r="J98" s="535"/>
      <c r="K98" s="536"/>
      <c r="L98" s="257">
        <f>SUM(L8:L97)</f>
        <v>176553</v>
      </c>
      <c r="M98" s="257">
        <f>SUM(M8:M97)</f>
        <v>636105</v>
      </c>
      <c r="N98" s="257">
        <f>SUM(N8:N90)</f>
        <v>346525</v>
      </c>
      <c r="O98" s="256">
        <f>SUM(O8:O90)</f>
        <v>219725</v>
      </c>
      <c r="P98" s="257">
        <f>SUM(P9:P90)</f>
        <v>-5496</v>
      </c>
      <c r="Q98" s="257">
        <f>SUM(Q9:Q90)</f>
        <v>350</v>
      </c>
      <c r="R98" s="262">
        <f>SUM(R8:R90)</f>
        <v>214579</v>
      </c>
      <c r="S98" s="256">
        <f>SUM(S9:S92)</f>
        <v>0.07000000000152795</v>
      </c>
      <c r="T98" s="256">
        <f>SUM(T8:T90)</f>
        <v>214579.07</v>
      </c>
      <c r="X98" s="238"/>
    </row>
    <row r="99" spans="1:24" s="31" customFormat="1" ht="15.7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32"/>
      <c r="M99" s="132"/>
      <c r="N99" s="132"/>
      <c r="O99" s="213"/>
      <c r="P99" s="132"/>
      <c r="Q99" s="132"/>
      <c r="R99" s="213"/>
      <c r="S99" s="181"/>
      <c r="T99" s="181"/>
      <c r="X99" s="238"/>
    </row>
    <row r="100" spans="1:24" s="31" customFormat="1" ht="15.75" customHeight="1" hidden="1">
      <c r="A100" s="129" t="s">
        <v>55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32"/>
      <c r="M100" s="132"/>
      <c r="N100" s="132"/>
      <c r="O100" s="213"/>
      <c r="P100" s="132"/>
      <c r="Q100" s="132"/>
      <c r="R100" s="213"/>
      <c r="S100" s="181"/>
      <c r="T100" s="181"/>
      <c r="X100" s="238"/>
    </row>
    <row r="101" spans="1:24" s="31" customFormat="1" ht="15.75" customHeight="1" hidden="1">
      <c r="A101" s="129"/>
      <c r="B101" s="129"/>
      <c r="C101" s="129"/>
      <c r="D101" s="129"/>
      <c r="E101" s="129"/>
      <c r="F101" s="129"/>
      <c r="G101" s="133" t="s">
        <v>56</v>
      </c>
      <c r="H101" s="134"/>
      <c r="I101" s="134"/>
      <c r="J101" s="134"/>
      <c r="K101" s="134"/>
      <c r="L101" s="135"/>
      <c r="M101" s="132"/>
      <c r="N101" s="132"/>
      <c r="O101" s="213"/>
      <c r="P101" s="132"/>
      <c r="Q101" s="132"/>
      <c r="R101" s="213"/>
      <c r="S101" s="181"/>
      <c r="T101" s="181"/>
      <c r="X101" s="238"/>
    </row>
    <row r="102" spans="1:24" s="31" customFormat="1" ht="15.75" customHeight="1" hidden="1">
      <c r="A102" s="129"/>
      <c r="B102" s="129"/>
      <c r="C102" s="129"/>
      <c r="D102" s="129"/>
      <c r="E102" s="129"/>
      <c r="F102" s="129"/>
      <c r="G102" s="136" t="s">
        <v>57</v>
      </c>
      <c r="H102" s="129"/>
      <c r="I102" s="129"/>
      <c r="J102" s="129"/>
      <c r="K102" s="129"/>
      <c r="L102" s="132"/>
      <c r="M102" s="132"/>
      <c r="N102" s="132"/>
      <c r="O102" s="213"/>
      <c r="P102" s="132"/>
      <c r="Q102" s="132"/>
      <c r="R102" s="213"/>
      <c r="S102" s="181"/>
      <c r="T102" s="181"/>
      <c r="X102" s="238"/>
    </row>
    <row r="103" spans="1:24" s="31" customFormat="1" ht="15.75" customHeight="1" hidden="1">
      <c r="A103" s="129"/>
      <c r="B103" s="129"/>
      <c r="C103" s="129"/>
      <c r="D103" s="129"/>
      <c r="E103" s="129"/>
      <c r="F103" s="129"/>
      <c r="G103" s="136" t="s">
        <v>58</v>
      </c>
      <c r="H103" s="129"/>
      <c r="I103" s="129"/>
      <c r="J103" s="129"/>
      <c r="K103" s="129"/>
      <c r="L103" s="132"/>
      <c r="M103" s="132"/>
      <c r="N103" s="132"/>
      <c r="O103" s="213"/>
      <c r="P103" s="132"/>
      <c r="Q103" s="132"/>
      <c r="R103" s="213"/>
      <c r="S103" s="181"/>
      <c r="T103" s="181"/>
      <c r="X103" s="238"/>
    </row>
    <row r="104" spans="1:24" s="31" customFormat="1" ht="15.75" customHeight="1" hidden="1">
      <c r="A104" s="129"/>
      <c r="B104" s="129"/>
      <c r="C104" s="129"/>
      <c r="D104" s="129"/>
      <c r="E104" s="129"/>
      <c r="F104" s="129"/>
      <c r="G104" s="136" t="s">
        <v>60</v>
      </c>
      <c r="H104" s="129"/>
      <c r="I104" s="129"/>
      <c r="J104" s="129"/>
      <c r="K104" s="129"/>
      <c r="L104" s="132"/>
      <c r="M104" s="132"/>
      <c r="N104" s="132"/>
      <c r="O104" s="213"/>
      <c r="P104" s="132"/>
      <c r="Q104" s="132"/>
      <c r="R104" s="213"/>
      <c r="S104" s="181"/>
      <c r="T104" s="181"/>
      <c r="X104" s="238"/>
    </row>
    <row r="105" spans="1:24" s="31" customFormat="1" ht="15.75" customHeight="1" hidden="1">
      <c r="A105" s="129"/>
      <c r="B105" s="129"/>
      <c r="C105" s="129"/>
      <c r="D105" s="129"/>
      <c r="E105" s="129"/>
      <c r="F105" s="129"/>
      <c r="G105" s="137" t="s">
        <v>59</v>
      </c>
      <c r="H105" s="138"/>
      <c r="I105" s="138"/>
      <c r="J105" s="138"/>
      <c r="K105" s="138"/>
      <c r="L105" s="139"/>
      <c r="M105" s="132"/>
      <c r="N105" s="132"/>
      <c r="O105" s="213"/>
      <c r="P105" s="132"/>
      <c r="Q105" s="132"/>
      <c r="R105" s="213"/>
      <c r="S105" s="181"/>
      <c r="T105" s="181"/>
      <c r="X105" s="238"/>
    </row>
    <row r="106" spans="1:24" s="31" customFormat="1" ht="15.75" customHeight="1" hidden="1" thickBo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32"/>
      <c r="M106" s="132"/>
      <c r="N106" s="132"/>
      <c r="O106" s="213"/>
      <c r="P106" s="132"/>
      <c r="Q106" s="132"/>
      <c r="R106" s="213"/>
      <c r="S106" s="181"/>
      <c r="T106" s="181"/>
      <c r="X106" s="238"/>
    </row>
    <row r="107" spans="1:24" s="31" customFormat="1" ht="25.5" customHeight="1" hidden="1" thickBot="1">
      <c r="A107" s="130" t="s">
        <v>54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26"/>
      <c r="M107" s="132"/>
      <c r="N107" s="132"/>
      <c r="O107" s="213"/>
      <c r="P107" s="132"/>
      <c r="Q107" s="132"/>
      <c r="R107" s="213"/>
      <c r="S107" s="181"/>
      <c r="T107" s="181"/>
      <c r="X107" s="238"/>
    </row>
    <row r="108" spans="1:24" s="30" customFormat="1" ht="15.75" customHeight="1">
      <c r="A108" s="33"/>
      <c r="B108" s="33"/>
      <c r="C108" s="33"/>
      <c r="D108" s="33"/>
      <c r="E108" s="33"/>
      <c r="F108" s="33"/>
      <c r="G108" s="129"/>
      <c r="H108" s="140"/>
      <c r="I108" s="115"/>
      <c r="J108" s="141"/>
      <c r="K108" s="27"/>
      <c r="L108" s="36"/>
      <c r="M108" s="132"/>
      <c r="N108" s="132"/>
      <c r="O108" s="213"/>
      <c r="P108" s="132"/>
      <c r="Q108" s="132"/>
      <c r="R108" s="213"/>
      <c r="S108" s="181"/>
      <c r="T108" s="181"/>
      <c r="X108" s="236"/>
    </row>
    <row r="109" spans="1:24" s="30" customFormat="1" ht="15.75" customHeight="1">
      <c r="A109" s="33"/>
      <c r="B109" s="33"/>
      <c r="C109" s="33"/>
      <c r="D109" s="33"/>
      <c r="E109" s="33"/>
      <c r="F109" s="33"/>
      <c r="G109" s="129"/>
      <c r="H109" s="140"/>
      <c r="I109" s="115"/>
      <c r="J109" s="141"/>
      <c r="K109" s="27"/>
      <c r="L109" s="36"/>
      <c r="M109" s="132"/>
      <c r="N109" s="132"/>
      <c r="O109" s="213"/>
      <c r="P109" s="132"/>
      <c r="Q109" s="132"/>
      <c r="R109" s="213"/>
      <c r="S109" s="181"/>
      <c r="T109" s="181"/>
      <c r="X109" s="236"/>
    </row>
    <row r="110" spans="1:24" s="30" customFormat="1" ht="15.75" customHeight="1">
      <c r="A110" s="33"/>
      <c r="B110" s="33"/>
      <c r="C110" s="33"/>
      <c r="D110" s="33"/>
      <c r="E110" s="33"/>
      <c r="F110" s="33"/>
      <c r="G110" s="129"/>
      <c r="H110" s="531"/>
      <c r="I110" s="531"/>
      <c r="J110" s="531"/>
      <c r="K110" s="27"/>
      <c r="L110" s="36"/>
      <c r="M110" s="132"/>
      <c r="N110" s="132"/>
      <c r="O110" s="213"/>
      <c r="P110" s="132"/>
      <c r="Q110" s="132"/>
      <c r="R110" s="213"/>
      <c r="S110" s="181"/>
      <c r="T110" s="181"/>
      <c r="X110" s="236"/>
    </row>
    <row r="111" spans="1:24" s="30" customFormat="1" ht="15.75" customHeight="1">
      <c r="A111" s="142"/>
      <c r="B111" s="143"/>
      <c r="C111" s="143"/>
      <c r="D111" s="143"/>
      <c r="E111" s="143"/>
      <c r="F111" s="143"/>
      <c r="G111" s="143"/>
      <c r="H111" s="142"/>
      <c r="I111" s="144"/>
      <c r="J111" s="144"/>
      <c r="K111" s="143"/>
      <c r="L111" s="145"/>
      <c r="M111" s="145"/>
      <c r="N111" s="145"/>
      <c r="O111" s="146"/>
      <c r="P111" s="147"/>
      <c r="Q111" s="147"/>
      <c r="R111" s="147"/>
      <c r="S111" s="182"/>
      <c r="T111" s="182"/>
      <c r="X111" s="236"/>
    </row>
    <row r="112" spans="1:24" s="30" customFormat="1" ht="15.75" customHeight="1">
      <c r="A112" s="148"/>
      <c r="B112" s="143"/>
      <c r="C112" s="143"/>
      <c r="D112" s="143"/>
      <c r="E112" s="143"/>
      <c r="F112" s="143"/>
      <c r="G112" s="7"/>
      <c r="H112" s="7"/>
      <c r="I112" s="8"/>
      <c r="J112" s="144"/>
      <c r="K112" s="144"/>
      <c r="L112" s="145"/>
      <c r="M112" s="145"/>
      <c r="N112" s="145"/>
      <c r="O112" s="214"/>
      <c r="P112" s="145"/>
      <c r="Q112" s="145"/>
      <c r="R112" s="147"/>
      <c r="S112" s="183"/>
      <c r="T112" s="420"/>
      <c r="X112" s="236"/>
    </row>
    <row r="113" spans="1:24" s="30" customFormat="1" ht="15.75" customHeight="1">
      <c r="A113" s="33"/>
      <c r="B113" s="33"/>
      <c r="C113" s="33"/>
      <c r="D113" s="33"/>
      <c r="E113" s="33"/>
      <c r="F113" s="33"/>
      <c r="G113" s="7"/>
      <c r="H113" s="7"/>
      <c r="I113" s="8"/>
      <c r="J113" s="36"/>
      <c r="K113" s="36"/>
      <c r="L113" s="33"/>
      <c r="M113" s="33"/>
      <c r="N113" s="33"/>
      <c r="O113" s="210"/>
      <c r="P113" s="33"/>
      <c r="Q113" s="33"/>
      <c r="R113" s="241"/>
      <c r="S113" s="178"/>
      <c r="T113" s="405"/>
      <c r="X113" s="236"/>
    </row>
    <row r="114" spans="1:24" s="30" customFormat="1" ht="15.75" customHeight="1">
      <c r="A114" s="33"/>
      <c r="B114" s="33"/>
      <c r="C114" s="33"/>
      <c r="D114" s="33"/>
      <c r="E114" s="33"/>
      <c r="F114" s="33"/>
      <c r="G114" s="7"/>
      <c r="H114" s="7"/>
      <c r="I114" s="8"/>
      <c r="J114" s="36"/>
      <c r="K114" s="36"/>
      <c r="L114" s="33"/>
      <c r="M114" s="33"/>
      <c r="N114" s="33"/>
      <c r="O114" s="210"/>
      <c r="P114" s="33"/>
      <c r="Q114" s="33"/>
      <c r="R114" s="241"/>
      <c r="S114" s="178"/>
      <c r="T114" s="405"/>
      <c r="X114" s="236"/>
    </row>
    <row r="115" spans="1:24" s="30" customFormat="1" ht="15.75" customHeight="1">
      <c r="A115" s="33"/>
      <c r="B115" s="33"/>
      <c r="C115" s="33"/>
      <c r="D115" s="33"/>
      <c r="E115" s="33"/>
      <c r="F115" s="33"/>
      <c r="G115" s="7"/>
      <c r="H115" s="7"/>
      <c r="I115" s="8"/>
      <c r="J115" s="36"/>
      <c r="K115" s="36"/>
      <c r="L115" s="33"/>
      <c r="M115" s="33"/>
      <c r="N115" s="33"/>
      <c r="O115" s="210"/>
      <c r="P115" s="33"/>
      <c r="Q115" s="33"/>
      <c r="R115" s="241"/>
      <c r="S115" s="178"/>
      <c r="T115" s="405"/>
      <c r="X115" s="236"/>
    </row>
    <row r="116" spans="1:24" s="30" customFormat="1" ht="15.75" customHeight="1">
      <c r="A116" s="33"/>
      <c r="B116" s="33"/>
      <c r="C116" s="33"/>
      <c r="D116" s="33"/>
      <c r="E116" s="33"/>
      <c r="F116" s="33"/>
      <c r="G116" s="7"/>
      <c r="H116" s="7"/>
      <c r="I116" s="8"/>
      <c r="J116" s="36"/>
      <c r="K116" s="36"/>
      <c r="L116" s="33"/>
      <c r="M116" s="33"/>
      <c r="N116" s="33"/>
      <c r="O116" s="210"/>
      <c r="P116" s="33"/>
      <c r="Q116" s="33"/>
      <c r="R116" s="241"/>
      <c r="S116" s="178"/>
      <c r="T116" s="405"/>
      <c r="X116" s="236"/>
    </row>
    <row r="117" spans="1:24" s="30" customFormat="1" ht="15.75" customHeight="1">
      <c r="A117" s="33"/>
      <c r="B117" s="33"/>
      <c r="C117" s="33"/>
      <c r="D117" s="33"/>
      <c r="E117" s="33"/>
      <c r="F117" s="33"/>
      <c r="G117" s="149"/>
      <c r="H117" s="149"/>
      <c r="I117" s="8"/>
      <c r="J117" s="150"/>
      <c r="K117" s="151"/>
      <c r="L117" s="33"/>
      <c r="M117" s="33"/>
      <c r="N117" s="33"/>
      <c r="O117" s="210"/>
      <c r="P117" s="33"/>
      <c r="Q117" s="33"/>
      <c r="R117" s="241"/>
      <c r="S117" s="178"/>
      <c r="T117" s="405"/>
      <c r="X117" s="236"/>
    </row>
    <row r="118" spans="1:24" s="30" customFormat="1" ht="15.75" customHeight="1">
      <c r="A118" s="4"/>
      <c r="B118" s="32"/>
      <c r="C118" s="32"/>
      <c r="D118" s="33"/>
      <c r="E118" s="33"/>
      <c r="F118" s="33"/>
      <c r="G118" s="7"/>
      <c r="H118" s="9"/>
      <c r="I118" s="8"/>
      <c r="J118" s="36"/>
      <c r="K118" s="36"/>
      <c r="L118" s="33"/>
      <c r="M118" s="33"/>
      <c r="N118" s="33"/>
      <c r="O118" s="210"/>
      <c r="P118" s="33"/>
      <c r="Q118" s="33"/>
      <c r="R118" s="241"/>
      <c r="S118" s="178"/>
      <c r="T118" s="405"/>
      <c r="X118" s="236"/>
    </row>
    <row r="119" spans="1:24" s="30" customFormat="1" ht="15.75" customHeight="1">
      <c r="A119" s="33"/>
      <c r="B119" s="33"/>
      <c r="C119" s="33"/>
      <c r="D119" s="33"/>
      <c r="E119" s="33"/>
      <c r="F119" s="33"/>
      <c r="G119" s="7"/>
      <c r="H119" s="9"/>
      <c r="I119" s="8"/>
      <c r="J119" s="36"/>
      <c r="K119" s="36"/>
      <c r="L119" s="33"/>
      <c r="M119" s="33"/>
      <c r="N119" s="33"/>
      <c r="O119" s="210"/>
      <c r="P119" s="33"/>
      <c r="Q119" s="33"/>
      <c r="R119" s="241"/>
      <c r="S119" s="178"/>
      <c r="T119" s="405"/>
      <c r="X119" s="236"/>
    </row>
    <row r="120" spans="1:24" s="30" customFormat="1" ht="15.75" customHeight="1">
      <c r="A120" s="35"/>
      <c r="B120" s="33"/>
      <c r="C120" s="33"/>
      <c r="D120" s="33"/>
      <c r="E120" s="33"/>
      <c r="F120" s="33"/>
      <c r="G120" s="7"/>
      <c r="H120" s="9"/>
      <c r="I120" s="8"/>
      <c r="J120" s="36"/>
      <c r="K120" s="36"/>
      <c r="L120" s="36"/>
      <c r="M120" s="36"/>
      <c r="N120" s="36"/>
      <c r="O120" s="215"/>
      <c r="P120" s="36"/>
      <c r="Q120" s="36"/>
      <c r="R120" s="234"/>
      <c r="S120" s="184"/>
      <c r="T120" s="180"/>
      <c r="X120" s="236"/>
    </row>
    <row r="121" spans="1:20" ht="15.75" customHeight="1">
      <c r="A121" s="10"/>
      <c r="B121" s="119"/>
      <c r="C121" s="119"/>
      <c r="D121" s="36"/>
      <c r="E121" s="36"/>
      <c r="F121" s="36"/>
      <c r="G121" s="7"/>
      <c r="H121" s="9"/>
      <c r="I121" s="8"/>
      <c r="J121" s="36"/>
      <c r="K121" s="36"/>
      <c r="L121" s="36"/>
      <c r="M121" s="36"/>
      <c r="N121" s="36"/>
      <c r="O121" s="215"/>
      <c r="P121" s="36"/>
      <c r="Q121" s="36"/>
      <c r="R121" s="234"/>
      <c r="S121" s="184"/>
      <c r="T121" s="180"/>
    </row>
    <row r="122" spans="1:20" ht="15.75" customHeight="1">
      <c r="A122" s="10"/>
      <c r="B122" s="119"/>
      <c r="C122" s="119"/>
      <c r="D122" s="36"/>
      <c r="E122" s="36"/>
      <c r="F122" s="36"/>
      <c r="G122" s="7"/>
      <c r="H122" s="9"/>
      <c r="I122" s="8"/>
      <c r="J122" s="36"/>
      <c r="K122" s="36"/>
      <c r="L122" s="119"/>
      <c r="M122" s="36"/>
      <c r="N122" s="36"/>
      <c r="O122" s="215"/>
      <c r="P122" s="36"/>
      <c r="Q122" s="36"/>
      <c r="R122" s="234"/>
      <c r="S122" s="184"/>
      <c r="T122" s="180"/>
    </row>
    <row r="123" spans="1:20" ht="15.75" customHeight="1">
      <c r="A123" s="36"/>
      <c r="B123" s="36"/>
      <c r="C123" s="36"/>
      <c r="D123" s="36"/>
      <c r="E123" s="36"/>
      <c r="F123" s="36"/>
      <c r="G123" s="7"/>
      <c r="H123" s="9"/>
      <c r="I123" s="8"/>
      <c r="J123" s="36"/>
      <c r="K123" s="36"/>
      <c r="L123" s="517"/>
      <c r="M123" s="541"/>
      <c r="N123" s="153"/>
      <c r="O123" s="216"/>
      <c r="P123" s="153"/>
      <c r="Q123" s="153"/>
      <c r="R123" s="242"/>
      <c r="S123" s="185"/>
      <c r="T123" s="421"/>
    </row>
    <row r="124" spans="1:20" ht="15.75" customHeight="1">
      <c r="A124" s="119"/>
      <c r="B124" s="119"/>
      <c r="C124" s="119"/>
      <c r="D124" s="119"/>
      <c r="E124" s="119"/>
      <c r="F124" s="119"/>
      <c r="G124" s="11"/>
      <c r="H124" s="12"/>
      <c r="I124" s="8"/>
      <c r="J124" s="11"/>
      <c r="K124" s="13"/>
      <c r="L124" s="518"/>
      <c r="M124" s="542"/>
      <c r="N124" s="113"/>
      <c r="O124" s="217"/>
      <c r="P124" s="113"/>
      <c r="Q124" s="113"/>
      <c r="R124" s="243"/>
      <c r="S124" s="186"/>
      <c r="T124" s="422"/>
    </row>
    <row r="125" spans="1:26" ht="15.75" customHeight="1">
      <c r="A125" s="14"/>
      <c r="B125" s="36"/>
      <c r="C125" s="36"/>
      <c r="D125" s="36"/>
      <c r="E125" s="36"/>
      <c r="F125" s="36"/>
      <c r="G125" s="11"/>
      <c r="H125" s="15"/>
      <c r="I125" s="8"/>
      <c r="J125" s="11"/>
      <c r="K125" s="13"/>
      <c r="L125" s="154"/>
      <c r="M125" s="154"/>
      <c r="N125" s="154"/>
      <c r="O125" s="218"/>
      <c r="P125" s="154"/>
      <c r="Q125" s="154"/>
      <c r="R125" s="244"/>
      <c r="S125" s="187"/>
      <c r="T125" s="423"/>
      <c r="X125" s="240"/>
      <c r="Z125">
        <f>X125*1000</f>
        <v>0</v>
      </c>
    </row>
    <row r="126" spans="1:20" ht="15.75" customHeight="1">
      <c r="A126" s="36"/>
      <c r="B126" s="36"/>
      <c r="C126" s="36"/>
      <c r="D126" s="36"/>
      <c r="E126" s="36"/>
      <c r="F126" s="36"/>
      <c r="G126" s="11"/>
      <c r="H126" s="11"/>
      <c r="I126" s="8"/>
      <c r="J126" s="36"/>
      <c r="K126" s="155"/>
      <c r="L126" s="154"/>
      <c r="M126" s="154"/>
      <c r="N126" s="154"/>
      <c r="O126" s="218"/>
      <c r="P126" s="154"/>
      <c r="Q126" s="154"/>
      <c r="R126" s="244"/>
      <c r="S126" s="187"/>
      <c r="T126" s="423"/>
    </row>
    <row r="127" spans="1:20" ht="15.75" customHeight="1">
      <c r="A127" s="14"/>
      <c r="B127" s="36"/>
      <c r="C127" s="36"/>
      <c r="D127" s="36"/>
      <c r="E127" s="36"/>
      <c r="F127" s="36"/>
      <c r="G127" s="11"/>
      <c r="H127" s="11"/>
      <c r="I127" s="8"/>
      <c r="J127" s="36"/>
      <c r="K127" s="155"/>
      <c r="L127" s="156"/>
      <c r="M127" s="157"/>
      <c r="N127" s="157"/>
      <c r="O127" s="219"/>
      <c r="P127" s="157"/>
      <c r="Q127" s="157"/>
      <c r="R127" s="235"/>
      <c r="S127" s="188"/>
      <c r="T127" s="189"/>
    </row>
    <row r="128" spans="1:20" ht="15.75" customHeight="1">
      <c r="A128" s="36"/>
      <c r="B128" s="36"/>
      <c r="C128" s="36"/>
      <c r="D128" s="36"/>
      <c r="E128" s="36"/>
      <c r="F128" s="36"/>
      <c r="G128" s="16"/>
      <c r="H128" s="16"/>
      <c r="I128" s="17"/>
      <c r="J128" s="36"/>
      <c r="K128" s="155"/>
      <c r="L128" s="158"/>
      <c r="M128" s="157"/>
      <c r="N128" s="157"/>
      <c r="O128" s="219"/>
      <c r="P128" s="157"/>
      <c r="Q128" s="157"/>
      <c r="R128" s="235"/>
      <c r="S128" s="188"/>
      <c r="T128" s="189"/>
    </row>
    <row r="129" spans="1:20" ht="15.75" customHeight="1">
      <c r="A129" s="18"/>
      <c r="B129" s="6"/>
      <c r="C129" s="6"/>
      <c r="D129" s="6"/>
      <c r="E129" s="6"/>
      <c r="F129" s="6"/>
      <c r="G129" s="16"/>
      <c r="H129" s="16"/>
      <c r="I129" s="19"/>
      <c r="J129" s="6"/>
      <c r="K129" s="20"/>
      <c r="L129" s="21"/>
      <c r="M129" s="22"/>
      <c r="N129" s="22"/>
      <c r="O129" s="220"/>
      <c r="P129" s="22"/>
      <c r="Q129" s="22"/>
      <c r="R129" s="235"/>
      <c r="S129" s="189"/>
      <c r="T129" s="189"/>
    </row>
    <row r="130" spans="1:20" ht="15.75" customHeight="1">
      <c r="A130" s="6"/>
      <c r="B130" s="6"/>
      <c r="C130" s="6"/>
      <c r="D130" s="6"/>
      <c r="E130" s="6"/>
      <c r="F130" s="6"/>
      <c r="G130" s="11"/>
      <c r="H130" s="11"/>
      <c r="I130" s="8"/>
      <c r="J130" s="11"/>
      <c r="K130" s="23"/>
      <c r="L130" s="21"/>
      <c r="M130" s="22"/>
      <c r="N130" s="22"/>
      <c r="O130" s="220"/>
      <c r="P130" s="22"/>
      <c r="Q130" s="22"/>
      <c r="R130" s="235"/>
      <c r="S130" s="189"/>
      <c r="T130" s="189"/>
    </row>
    <row r="131" spans="1:20" ht="15.75" customHeight="1">
      <c r="A131" s="18"/>
      <c r="B131" s="6"/>
      <c r="C131" s="6"/>
      <c r="D131" s="6"/>
      <c r="E131" s="6"/>
      <c r="F131" s="6"/>
      <c r="G131" s="11"/>
      <c r="H131" s="11"/>
      <c r="I131" s="8"/>
      <c r="J131" s="11"/>
      <c r="K131" s="23"/>
      <c r="L131" s="21"/>
      <c r="M131" s="22"/>
      <c r="N131" s="22"/>
      <c r="O131" s="220"/>
      <c r="P131" s="22"/>
      <c r="Q131" s="22"/>
      <c r="R131" s="235"/>
      <c r="S131" s="189"/>
      <c r="T131" s="189"/>
    </row>
    <row r="132" spans="1:20" ht="15.75" customHeight="1">
      <c r="A132" s="6"/>
      <c r="B132" s="6"/>
      <c r="C132" s="6"/>
      <c r="D132" s="6"/>
      <c r="E132" s="6"/>
      <c r="F132" s="6"/>
      <c r="G132" s="11"/>
      <c r="H132" s="11"/>
      <c r="I132" s="8"/>
      <c r="J132" s="11"/>
      <c r="K132" s="23"/>
      <c r="L132" s="21"/>
      <c r="M132" s="22"/>
      <c r="N132" s="22"/>
      <c r="O132" s="220"/>
      <c r="P132" s="22"/>
      <c r="Q132" s="22"/>
      <c r="R132" s="235"/>
      <c r="S132" s="189"/>
      <c r="T132" s="189"/>
    </row>
    <row r="133" spans="1:20" ht="15.75" customHeight="1">
      <c r="A133" s="6"/>
      <c r="B133" s="6"/>
      <c r="C133" s="6"/>
      <c r="D133" s="6"/>
      <c r="E133" s="6"/>
      <c r="F133" s="6"/>
      <c r="G133" s="11"/>
      <c r="H133" s="11"/>
      <c r="I133" s="8"/>
      <c r="J133" s="11"/>
      <c r="K133" s="23"/>
      <c r="L133" s="6"/>
      <c r="M133" s="6"/>
      <c r="N133" s="6"/>
      <c r="O133" s="211"/>
      <c r="P133" s="6"/>
      <c r="Q133" s="6"/>
      <c r="R133" s="234"/>
      <c r="S133" s="180"/>
      <c r="T133" s="180"/>
    </row>
    <row r="134" spans="1:20" ht="15.75" customHeight="1">
      <c r="A134" s="36"/>
      <c r="B134" s="36"/>
      <c r="C134" s="36"/>
      <c r="D134" s="36"/>
      <c r="E134" s="36"/>
      <c r="F134" s="36"/>
      <c r="G134" s="11"/>
      <c r="H134" s="11"/>
      <c r="I134" s="8"/>
      <c r="J134" s="11"/>
      <c r="K134" s="23"/>
      <c r="L134" s="36"/>
      <c r="M134" s="36"/>
      <c r="N134" s="36"/>
      <c r="O134" s="215"/>
      <c r="P134" s="36"/>
      <c r="Q134" s="36"/>
      <c r="R134" s="234"/>
      <c r="S134" s="184"/>
      <c r="T134" s="180"/>
    </row>
    <row r="135" spans="1:20" ht="15.75" customHeight="1">
      <c r="A135" s="36"/>
      <c r="B135" s="36"/>
      <c r="C135" s="36"/>
      <c r="D135" s="36"/>
      <c r="E135" s="36"/>
      <c r="F135" s="36"/>
      <c r="G135" s="11"/>
      <c r="H135" s="11"/>
      <c r="I135" s="8"/>
      <c r="J135" s="36"/>
      <c r="K135" s="36"/>
      <c r="L135" s="36"/>
      <c r="M135" s="36"/>
      <c r="N135" s="36"/>
      <c r="O135" s="215"/>
      <c r="P135" s="36"/>
      <c r="Q135" s="36"/>
      <c r="R135" s="234"/>
      <c r="S135" s="184"/>
      <c r="T135" s="180"/>
    </row>
    <row r="136" spans="1:20" ht="18">
      <c r="A136" s="36"/>
      <c r="B136" s="36"/>
      <c r="C136" s="36"/>
      <c r="D136" s="36"/>
      <c r="E136" s="36"/>
      <c r="F136" s="36"/>
      <c r="G136" s="11"/>
      <c r="H136" s="11"/>
      <c r="I136" s="8"/>
      <c r="J136" s="36"/>
      <c r="K136" s="36"/>
      <c r="L136" s="36"/>
      <c r="M136" s="36"/>
      <c r="N136" s="36"/>
      <c r="O136" s="215"/>
      <c r="P136" s="36"/>
      <c r="Q136" s="36"/>
      <c r="R136" s="234"/>
      <c r="S136" s="184"/>
      <c r="T136" s="180"/>
    </row>
    <row r="137" spans="1:20" ht="18">
      <c r="A137" s="36"/>
      <c r="B137" s="36"/>
      <c r="C137" s="36"/>
      <c r="D137" s="36"/>
      <c r="E137" s="36"/>
      <c r="F137" s="36"/>
      <c r="G137" s="11"/>
      <c r="H137" s="11"/>
      <c r="I137" s="8"/>
      <c r="J137" s="36"/>
      <c r="K137" s="36"/>
      <c r="L137" s="36"/>
      <c r="M137" s="36"/>
      <c r="N137" s="36"/>
      <c r="O137" s="215"/>
      <c r="P137" s="36"/>
      <c r="Q137" s="36"/>
      <c r="R137" s="234"/>
      <c r="S137" s="184"/>
      <c r="T137" s="180"/>
    </row>
    <row r="138" spans="7:11" ht="18">
      <c r="G138" s="11"/>
      <c r="H138" s="11"/>
      <c r="I138" s="8"/>
      <c r="J138" s="36"/>
      <c r="K138" s="36"/>
    </row>
    <row r="139" spans="1:11" ht="18">
      <c r="A139" s="35"/>
      <c r="G139" s="11"/>
      <c r="H139" s="11"/>
      <c r="I139" s="8"/>
      <c r="J139" s="36"/>
      <c r="K139" s="36"/>
    </row>
    <row r="140" spans="1:11" ht="18">
      <c r="A140" s="4"/>
      <c r="B140" s="32"/>
      <c r="C140" s="32"/>
      <c r="G140" s="11"/>
      <c r="H140" s="11"/>
      <c r="I140" s="8"/>
      <c r="J140" s="36"/>
      <c r="K140" s="36"/>
    </row>
    <row r="141" spans="1:20" ht="18">
      <c r="A141" s="5"/>
      <c r="B141" s="36"/>
      <c r="C141" s="36"/>
      <c r="D141" s="36"/>
      <c r="E141" s="36"/>
      <c r="F141" s="36"/>
      <c r="G141" s="11"/>
      <c r="H141" s="11"/>
      <c r="I141" s="8"/>
      <c r="J141" s="36"/>
      <c r="K141" s="36"/>
      <c r="L141" s="36"/>
      <c r="M141" s="119"/>
      <c r="N141" s="119"/>
      <c r="O141" s="221"/>
      <c r="P141" s="119"/>
      <c r="Q141" s="119"/>
      <c r="R141" s="213"/>
      <c r="S141" s="190"/>
      <c r="T141" s="181"/>
    </row>
    <row r="142" spans="1:20" ht="13.5" customHeight="1">
      <c r="A142" s="159"/>
      <c r="B142" s="159"/>
      <c r="C142" s="159"/>
      <c r="D142" s="159"/>
      <c r="E142" s="159"/>
      <c r="F142" s="159"/>
      <c r="G142" s="11"/>
      <c r="H142" s="11"/>
      <c r="I142" s="8"/>
      <c r="J142" s="159"/>
      <c r="K142" s="159"/>
      <c r="L142" s="160"/>
      <c r="M142" s="160"/>
      <c r="N142" s="160"/>
      <c r="O142" s="222"/>
      <c r="P142" s="160"/>
      <c r="Q142" s="160"/>
      <c r="R142" s="245"/>
      <c r="S142" s="191"/>
      <c r="T142" s="424"/>
    </row>
    <row r="143" spans="1:20" ht="14.25" customHeight="1">
      <c r="A143" s="161"/>
      <c r="B143" s="161"/>
      <c r="C143" s="161"/>
      <c r="D143" s="161"/>
      <c r="E143" s="161"/>
      <c r="F143" s="161"/>
      <c r="G143" s="24"/>
      <c r="H143" s="25"/>
      <c r="I143" s="8"/>
      <c r="J143" s="159"/>
      <c r="K143" s="159"/>
      <c r="L143" s="152"/>
      <c r="M143" s="152"/>
      <c r="N143" s="152"/>
      <c r="O143" s="223"/>
      <c r="P143" s="152"/>
      <c r="Q143" s="152"/>
      <c r="R143" s="246"/>
      <c r="S143" s="192"/>
      <c r="T143" s="425"/>
    </row>
    <row r="144" spans="1:20" ht="18">
      <c r="A144" s="14"/>
      <c r="B144" s="36"/>
      <c r="C144" s="14"/>
      <c r="D144" s="36"/>
      <c r="E144" s="36"/>
      <c r="F144" s="36"/>
      <c r="G144" s="26"/>
      <c r="H144" s="26"/>
      <c r="I144" s="8"/>
      <c r="J144" s="11"/>
      <c r="K144" s="27"/>
      <c r="L144" s="36"/>
      <c r="M144" s="162"/>
      <c r="N144" s="162"/>
      <c r="O144" s="224"/>
      <c r="P144" s="162"/>
      <c r="Q144" s="162"/>
      <c r="R144" s="234"/>
      <c r="S144" s="193"/>
      <c r="T144" s="180"/>
    </row>
    <row r="145" spans="7:11" ht="18">
      <c r="G145" s="26"/>
      <c r="H145" s="26"/>
      <c r="I145" s="8"/>
      <c r="J145" s="11"/>
      <c r="K145" s="27"/>
    </row>
    <row r="146" spans="7:11" ht="18">
      <c r="G146" s="26"/>
      <c r="H146" s="26"/>
      <c r="I146" s="8"/>
      <c r="J146" s="26"/>
      <c r="K146" s="27"/>
    </row>
    <row r="147" spans="7:11" ht="18">
      <c r="G147" s="26"/>
      <c r="H147" s="26"/>
      <c r="I147" s="8"/>
      <c r="J147" s="11"/>
      <c r="K147" s="27"/>
    </row>
    <row r="148" spans="7:11" ht="18">
      <c r="G148" s="26"/>
      <c r="H148" s="26"/>
      <c r="I148" s="8"/>
      <c r="J148" s="11"/>
      <c r="K148" s="27"/>
    </row>
    <row r="149" spans="7:11" ht="18">
      <c r="G149" s="11"/>
      <c r="H149" s="11"/>
      <c r="I149" s="13"/>
      <c r="J149" s="36"/>
      <c r="K149" s="36"/>
    </row>
    <row r="150" spans="7:11" ht="18">
      <c r="G150" s="11"/>
      <c r="H150" s="15"/>
      <c r="I150" s="13"/>
      <c r="J150" s="36"/>
      <c r="K150" s="36"/>
    </row>
    <row r="151" spans="7:11" ht="18">
      <c r="G151" s="11"/>
      <c r="H151" s="11"/>
      <c r="I151" s="8"/>
      <c r="J151" s="28"/>
      <c r="K151" s="13"/>
    </row>
    <row r="152" spans="7:11" ht="18">
      <c r="G152" s="11"/>
      <c r="H152" s="11"/>
      <c r="I152" s="8"/>
      <c r="J152" s="28"/>
      <c r="K152" s="13"/>
    </row>
    <row r="155" spans="1:20" ht="18">
      <c r="A155" s="14"/>
      <c r="B155" s="36"/>
      <c r="C155" s="14"/>
      <c r="D155" s="36"/>
      <c r="E155" s="36"/>
      <c r="F155" s="36"/>
      <c r="G155" s="26"/>
      <c r="H155" s="26"/>
      <c r="I155" s="8"/>
      <c r="J155" s="26"/>
      <c r="K155" s="163"/>
      <c r="L155" s="156"/>
      <c r="M155" s="156"/>
      <c r="N155" s="156"/>
      <c r="O155" s="225"/>
      <c r="P155" s="156"/>
      <c r="Q155" s="156"/>
      <c r="R155" s="247"/>
      <c r="S155" s="194"/>
      <c r="T155" s="426"/>
    </row>
    <row r="156" spans="1:20" ht="18">
      <c r="A156" s="14"/>
      <c r="B156" s="36"/>
      <c r="C156" s="14"/>
      <c r="D156" s="36"/>
      <c r="E156" s="36"/>
      <c r="F156" s="164"/>
      <c r="K156" s="36"/>
      <c r="L156" s="36"/>
      <c r="M156" s="36"/>
      <c r="N156" s="36"/>
      <c r="O156" s="215"/>
      <c r="P156" s="36"/>
      <c r="Q156" s="36"/>
      <c r="R156" s="234"/>
      <c r="S156" s="184"/>
      <c r="T156" s="180"/>
    </row>
    <row r="157" spans="1:20" ht="18">
      <c r="A157" s="14"/>
      <c r="B157" s="36"/>
      <c r="C157" s="14"/>
      <c r="D157" s="36"/>
      <c r="E157" s="36"/>
      <c r="F157" s="36"/>
      <c r="G157" s="26"/>
      <c r="H157" s="26"/>
      <c r="I157" s="8"/>
      <c r="J157" s="26"/>
      <c r="K157" s="27"/>
      <c r="L157" s="36"/>
      <c r="M157" s="162"/>
      <c r="N157" s="162"/>
      <c r="O157" s="224"/>
      <c r="P157" s="162"/>
      <c r="Q157" s="162"/>
      <c r="R157" s="234"/>
      <c r="S157" s="193"/>
      <c r="T157" s="180"/>
    </row>
    <row r="158" spans="1:20" ht="18">
      <c r="A158" s="14"/>
      <c r="B158" s="36"/>
      <c r="C158" s="14"/>
      <c r="D158" s="36"/>
      <c r="E158" s="36"/>
      <c r="F158" s="36"/>
      <c r="G158" s="119"/>
      <c r="H158" s="36"/>
      <c r="I158" s="36"/>
      <c r="J158" s="36"/>
      <c r="K158" s="36"/>
      <c r="L158" s="36"/>
      <c r="M158" s="36"/>
      <c r="N158" s="36"/>
      <c r="O158" s="215"/>
      <c r="P158" s="36"/>
      <c r="Q158" s="36"/>
      <c r="R158" s="234"/>
      <c r="S158" s="184"/>
      <c r="T158" s="180"/>
    </row>
    <row r="159" spans="1:5" ht="12.75" customHeight="1">
      <c r="A159" s="32"/>
      <c r="B159" s="32"/>
      <c r="C159" s="32"/>
      <c r="D159" s="32"/>
      <c r="E159" s="32"/>
    </row>
    <row r="160" ht="18">
      <c r="A160" s="35"/>
    </row>
    <row r="161" spans="1:3" ht="18">
      <c r="A161" s="4"/>
      <c r="B161" s="32"/>
      <c r="C161" s="32"/>
    </row>
    <row r="162" spans="1:20" ht="18">
      <c r="A162" s="35"/>
      <c r="M162" s="32"/>
      <c r="N162" s="32"/>
      <c r="O162" s="226"/>
      <c r="P162" s="32"/>
      <c r="Q162" s="32"/>
      <c r="R162" s="248"/>
      <c r="S162" s="195"/>
      <c r="T162" s="427"/>
    </row>
    <row r="163" spans="11:20" ht="18">
      <c r="K163" s="36"/>
      <c r="L163" s="160"/>
      <c r="M163" s="160"/>
      <c r="N163" s="160"/>
      <c r="O163" s="222"/>
      <c r="P163" s="160"/>
      <c r="Q163" s="160"/>
      <c r="R163" s="245"/>
      <c r="S163" s="191"/>
      <c r="T163" s="424"/>
    </row>
    <row r="164" spans="1:20" ht="12.75" customHeight="1">
      <c r="A164" s="119"/>
      <c r="B164" s="119"/>
      <c r="C164" s="119"/>
      <c r="D164" s="119"/>
      <c r="E164" s="119"/>
      <c r="F164" s="119"/>
      <c r="G164" s="119"/>
      <c r="H164" s="36"/>
      <c r="I164" s="36"/>
      <c r="J164" s="36"/>
      <c r="K164" s="36"/>
      <c r="L164" s="165"/>
      <c r="M164" s="159"/>
      <c r="N164" s="159"/>
      <c r="O164" s="227"/>
      <c r="P164" s="159"/>
      <c r="Q164" s="159"/>
      <c r="R164" s="249"/>
      <c r="S164" s="196"/>
      <c r="T164" s="428"/>
    </row>
    <row r="165" spans="1:20" ht="12.75" customHeight="1">
      <c r="A165" s="14"/>
      <c r="B165" s="159"/>
      <c r="C165" s="14"/>
      <c r="D165" s="159"/>
      <c r="E165" s="159"/>
      <c r="F165" s="159"/>
      <c r="G165" s="142"/>
      <c r="H165" s="142"/>
      <c r="I165" s="142"/>
      <c r="J165" s="142"/>
      <c r="K165" s="166"/>
      <c r="L165" s="159"/>
      <c r="M165" s="24"/>
      <c r="N165" s="24"/>
      <c r="O165" s="228"/>
      <c r="P165" s="24"/>
      <c r="Q165" s="24"/>
      <c r="R165" s="250"/>
      <c r="S165" s="197"/>
      <c r="T165" s="429"/>
    </row>
    <row r="166" spans="1:20" ht="18">
      <c r="A166" s="36"/>
      <c r="B166" s="36"/>
      <c r="C166" s="36"/>
      <c r="D166" s="36"/>
      <c r="E166" s="36"/>
      <c r="F166" s="36"/>
      <c r="G166" s="167"/>
      <c r="H166" s="159"/>
      <c r="I166" s="159"/>
      <c r="J166" s="159"/>
      <c r="K166" s="36"/>
      <c r="L166" s="36"/>
      <c r="M166" s="36"/>
      <c r="N166" s="36"/>
      <c r="O166" s="215"/>
      <c r="P166" s="36"/>
      <c r="Q166" s="36"/>
      <c r="R166" s="234"/>
      <c r="S166" s="184"/>
      <c r="T166" s="180"/>
    </row>
    <row r="167" spans="1:20" ht="18">
      <c r="A167" s="14"/>
      <c r="B167" s="36"/>
      <c r="C167" s="36"/>
      <c r="D167" s="36"/>
      <c r="E167" s="36"/>
      <c r="F167" s="36"/>
      <c r="G167" s="142"/>
      <c r="H167" s="142"/>
      <c r="I167" s="142"/>
      <c r="J167" s="142"/>
      <c r="K167" s="168"/>
      <c r="L167" s="169"/>
      <c r="M167" s="169"/>
      <c r="N167" s="169"/>
      <c r="O167" s="229"/>
      <c r="P167" s="169"/>
      <c r="Q167" s="169"/>
      <c r="R167" s="251"/>
      <c r="S167" s="198"/>
      <c r="T167" s="430"/>
    </row>
    <row r="168" spans="1:20" ht="18">
      <c r="A168" s="14"/>
      <c r="B168" s="36"/>
      <c r="C168" s="36"/>
      <c r="D168" s="36"/>
      <c r="E168" s="36"/>
      <c r="F168" s="36"/>
      <c r="G168" s="142"/>
      <c r="H168" s="142"/>
      <c r="I168" s="142"/>
      <c r="J168" s="142"/>
      <c r="K168" s="24"/>
      <c r="L168" s="36"/>
      <c r="M168" s="36"/>
      <c r="N168" s="36"/>
      <c r="O168" s="215"/>
      <c r="P168" s="36"/>
      <c r="Q168" s="36"/>
      <c r="R168" s="234"/>
      <c r="S168" s="184"/>
      <c r="T168" s="180"/>
    </row>
    <row r="169" spans="1:20" ht="18">
      <c r="A169" s="14"/>
      <c r="B169" s="36"/>
      <c r="C169" s="36"/>
      <c r="D169" s="36"/>
      <c r="E169" s="36"/>
      <c r="F169" s="36"/>
      <c r="G169" s="142"/>
      <c r="H169" s="142"/>
      <c r="I169" s="142"/>
      <c r="J169" s="142"/>
      <c r="K169" s="24"/>
      <c r="L169" s="36"/>
      <c r="M169" s="36"/>
      <c r="N169" s="36"/>
      <c r="O169" s="215"/>
      <c r="P169" s="36"/>
      <c r="Q169" s="36"/>
      <c r="R169" s="234"/>
      <c r="S169" s="184"/>
      <c r="T169" s="180"/>
    </row>
    <row r="170" spans="1:20" ht="18">
      <c r="A170" s="14"/>
      <c r="B170" s="36"/>
      <c r="C170" s="36"/>
      <c r="D170" s="36"/>
      <c r="E170" s="36"/>
      <c r="F170" s="36"/>
      <c r="G170" s="142"/>
      <c r="H170" s="142"/>
      <c r="I170" s="142"/>
      <c r="J170" s="142"/>
      <c r="K170" s="24"/>
      <c r="L170" s="36"/>
      <c r="M170" s="36"/>
      <c r="N170" s="36"/>
      <c r="O170" s="215"/>
      <c r="P170" s="36"/>
      <c r="Q170" s="36"/>
      <c r="R170" s="234"/>
      <c r="S170" s="184"/>
      <c r="T170" s="180"/>
    </row>
    <row r="171" spans="1:20" ht="18">
      <c r="A171" s="14"/>
      <c r="B171" s="36"/>
      <c r="C171" s="36"/>
      <c r="D171" s="36"/>
      <c r="E171" s="36"/>
      <c r="F171" s="36"/>
      <c r="G171" s="142"/>
      <c r="H171" s="142"/>
      <c r="I171" s="142"/>
      <c r="J171" s="142"/>
      <c r="K171" s="24"/>
      <c r="L171" s="36"/>
      <c r="M171" s="36"/>
      <c r="N171" s="36"/>
      <c r="O171" s="215"/>
      <c r="P171" s="36"/>
      <c r="Q171" s="36"/>
      <c r="R171" s="234"/>
      <c r="S171" s="184"/>
      <c r="T171" s="180"/>
    </row>
    <row r="172" spans="1:20" ht="18">
      <c r="A172" s="14"/>
      <c r="B172" s="36"/>
      <c r="C172" s="36"/>
      <c r="D172" s="36"/>
      <c r="E172" s="36"/>
      <c r="F172" s="36"/>
      <c r="G172" s="142"/>
      <c r="H172" s="142"/>
      <c r="I172" s="142"/>
      <c r="J172" s="142"/>
      <c r="K172" s="24"/>
      <c r="L172" s="36"/>
      <c r="M172" s="162"/>
      <c r="N172" s="162"/>
      <c r="O172" s="224"/>
      <c r="P172" s="162"/>
      <c r="Q172" s="162"/>
      <c r="R172" s="234"/>
      <c r="S172" s="193"/>
      <c r="T172" s="180"/>
    </row>
    <row r="173" spans="1:20" ht="18">
      <c r="A173" s="14"/>
      <c r="B173" s="36"/>
      <c r="C173" s="36"/>
      <c r="D173" s="36"/>
      <c r="E173" s="36"/>
      <c r="F173" s="36"/>
      <c r="G173" s="142"/>
      <c r="H173" s="142"/>
      <c r="I173" s="142"/>
      <c r="J173" s="142"/>
      <c r="K173" s="24"/>
      <c r="L173" s="36"/>
      <c r="M173" s="36"/>
      <c r="N173" s="36"/>
      <c r="O173" s="215"/>
      <c r="P173" s="36"/>
      <c r="Q173" s="36"/>
      <c r="R173" s="234"/>
      <c r="S173" s="184"/>
      <c r="T173" s="180"/>
    </row>
    <row r="174" spans="1:20" ht="18">
      <c r="A174" s="14"/>
      <c r="B174" s="36"/>
      <c r="C174" s="36"/>
      <c r="D174" s="36"/>
      <c r="E174" s="36"/>
      <c r="F174" s="36"/>
      <c r="G174" s="142"/>
      <c r="H174" s="142"/>
      <c r="I174" s="142"/>
      <c r="J174" s="142"/>
      <c r="K174" s="24"/>
      <c r="L174" s="36"/>
      <c r="M174" s="36"/>
      <c r="N174" s="36"/>
      <c r="O174" s="215"/>
      <c r="P174" s="36"/>
      <c r="Q174" s="36"/>
      <c r="R174" s="234"/>
      <c r="S174" s="184"/>
      <c r="T174" s="180"/>
    </row>
    <row r="175" spans="1:20" ht="18">
      <c r="A175" s="14"/>
      <c r="B175" s="36"/>
      <c r="C175" s="36"/>
      <c r="D175" s="36"/>
      <c r="E175" s="36"/>
      <c r="F175" s="36"/>
      <c r="G175" s="142"/>
      <c r="H175" s="142"/>
      <c r="I175" s="142"/>
      <c r="J175" s="142"/>
      <c r="K175" s="24"/>
      <c r="L175" s="36"/>
      <c r="M175" s="36"/>
      <c r="N175" s="36"/>
      <c r="O175" s="215"/>
      <c r="P175" s="36"/>
      <c r="Q175" s="36"/>
      <c r="R175" s="234"/>
      <c r="S175" s="184"/>
      <c r="T175" s="180"/>
    </row>
    <row r="176" spans="1:20" ht="18">
      <c r="A176" s="14"/>
      <c r="B176" s="36"/>
      <c r="C176" s="36"/>
      <c r="D176" s="36"/>
      <c r="E176" s="36"/>
      <c r="F176" s="36"/>
      <c r="G176" s="142"/>
      <c r="H176" s="142"/>
      <c r="I176" s="142"/>
      <c r="J176" s="142"/>
      <c r="K176" s="24"/>
      <c r="L176" s="36"/>
      <c r="M176" s="36"/>
      <c r="N176" s="36"/>
      <c r="O176" s="215"/>
      <c r="P176" s="36"/>
      <c r="Q176" s="36"/>
      <c r="R176" s="234"/>
      <c r="S176" s="184"/>
      <c r="T176" s="180"/>
    </row>
    <row r="177" spans="1:20" ht="18">
      <c r="A177" s="14"/>
      <c r="B177" s="36"/>
      <c r="C177" s="36"/>
      <c r="D177" s="36"/>
      <c r="E177" s="36"/>
      <c r="F177" s="36"/>
      <c r="G177" s="142"/>
      <c r="H177" s="142"/>
      <c r="I177" s="142"/>
      <c r="J177" s="142"/>
      <c r="K177" s="24"/>
      <c r="L177" s="36"/>
      <c r="M177" s="36"/>
      <c r="N177" s="36"/>
      <c r="O177" s="215"/>
      <c r="P177" s="36"/>
      <c r="Q177" s="36"/>
      <c r="R177" s="234"/>
      <c r="S177" s="184"/>
      <c r="T177" s="180"/>
    </row>
    <row r="178" spans="1:20" ht="18">
      <c r="A178" s="14"/>
      <c r="B178" s="36"/>
      <c r="C178" s="36"/>
      <c r="D178" s="36"/>
      <c r="E178" s="36"/>
      <c r="F178" s="36"/>
      <c r="G178" s="142"/>
      <c r="H178" s="142"/>
      <c r="I178" s="142"/>
      <c r="J178" s="142"/>
      <c r="K178" s="24"/>
      <c r="L178" s="36"/>
      <c r="M178" s="36"/>
      <c r="N178" s="36"/>
      <c r="O178" s="215"/>
      <c r="P178" s="36"/>
      <c r="Q178" s="36"/>
      <c r="R178" s="234"/>
      <c r="S178" s="184"/>
      <c r="T178" s="180"/>
    </row>
    <row r="179" spans="1:20" ht="18">
      <c r="A179" s="14"/>
      <c r="B179" s="36"/>
      <c r="C179" s="36"/>
      <c r="D179" s="36"/>
      <c r="E179" s="36"/>
      <c r="F179" s="36"/>
      <c r="G179" s="167"/>
      <c r="H179" s="159"/>
      <c r="I179" s="159"/>
      <c r="J179" s="159"/>
      <c r="K179" s="36"/>
      <c r="L179" s="36"/>
      <c r="M179" s="36"/>
      <c r="N179" s="36"/>
      <c r="O179" s="215"/>
      <c r="P179" s="36"/>
      <c r="Q179" s="36"/>
      <c r="R179" s="234"/>
      <c r="S179" s="184"/>
      <c r="T179" s="180"/>
    </row>
    <row r="180" spans="1:20" ht="18">
      <c r="A180" s="14"/>
      <c r="B180" s="36"/>
      <c r="C180" s="36"/>
      <c r="D180" s="36"/>
      <c r="E180" s="36"/>
      <c r="F180" s="36"/>
      <c r="G180" s="159"/>
      <c r="H180" s="159"/>
      <c r="I180" s="159"/>
      <c r="J180" s="159"/>
      <c r="K180" s="36"/>
      <c r="L180" s="36"/>
      <c r="M180" s="36"/>
      <c r="N180" s="36"/>
      <c r="O180" s="215"/>
      <c r="P180" s="36"/>
      <c r="Q180" s="36"/>
      <c r="R180" s="234"/>
      <c r="S180" s="184"/>
      <c r="T180" s="180"/>
    </row>
    <row r="181" spans="1:20" ht="18">
      <c r="A181" s="14"/>
      <c r="B181" s="36"/>
      <c r="C181" s="36"/>
      <c r="D181" s="36"/>
      <c r="E181" s="36"/>
      <c r="F181" s="36"/>
      <c r="G181" s="142"/>
      <c r="H181" s="142"/>
      <c r="I181" s="142"/>
      <c r="J181" s="142"/>
      <c r="K181" s="36"/>
      <c r="L181" s="36"/>
      <c r="M181" s="36"/>
      <c r="N181" s="36"/>
      <c r="O181" s="215"/>
      <c r="P181" s="36"/>
      <c r="Q181" s="36"/>
      <c r="R181" s="234"/>
      <c r="S181" s="184"/>
      <c r="T181" s="180"/>
    </row>
    <row r="182" spans="1:20" ht="18">
      <c r="A182" s="14"/>
      <c r="B182" s="36"/>
      <c r="C182" s="36"/>
      <c r="D182" s="36"/>
      <c r="E182" s="36"/>
      <c r="F182" s="36"/>
      <c r="G182" s="142"/>
      <c r="H182" s="142"/>
      <c r="I182" s="142"/>
      <c r="J182" s="142"/>
      <c r="K182" s="36"/>
      <c r="L182" s="36"/>
      <c r="M182" s="36"/>
      <c r="N182" s="36"/>
      <c r="O182" s="215"/>
      <c r="P182" s="36"/>
      <c r="Q182" s="36"/>
      <c r="R182" s="234"/>
      <c r="S182" s="184"/>
      <c r="T182" s="180"/>
    </row>
    <row r="183" spans="1:20" ht="18">
      <c r="A183" s="14"/>
      <c r="B183" s="36"/>
      <c r="C183" s="36"/>
      <c r="D183" s="36"/>
      <c r="E183" s="36"/>
      <c r="F183" s="36"/>
      <c r="G183" s="142"/>
      <c r="H183" s="142"/>
      <c r="I183" s="142"/>
      <c r="J183" s="142"/>
      <c r="K183" s="36"/>
      <c r="L183" s="36"/>
      <c r="M183" s="36"/>
      <c r="N183" s="36"/>
      <c r="O183" s="215"/>
      <c r="P183" s="36"/>
      <c r="Q183" s="36"/>
      <c r="R183" s="234"/>
      <c r="S183" s="184"/>
      <c r="T183" s="180"/>
    </row>
    <row r="184" spans="1:20" ht="18">
      <c r="A184" s="14"/>
      <c r="B184" s="36"/>
      <c r="C184" s="36"/>
      <c r="D184" s="36"/>
      <c r="E184" s="36"/>
      <c r="F184" s="36"/>
      <c r="G184" s="142"/>
      <c r="H184" s="142"/>
      <c r="I184" s="142"/>
      <c r="J184" s="142"/>
      <c r="K184" s="36"/>
      <c r="L184" s="36"/>
      <c r="M184" s="36"/>
      <c r="N184" s="36"/>
      <c r="O184" s="215"/>
      <c r="P184" s="36"/>
      <c r="Q184" s="36"/>
      <c r="R184" s="234"/>
      <c r="S184" s="184"/>
      <c r="T184" s="180"/>
    </row>
    <row r="185" spans="1:20" ht="18">
      <c r="A185" s="14"/>
      <c r="B185" s="36"/>
      <c r="C185" s="36"/>
      <c r="D185" s="36"/>
      <c r="E185" s="36"/>
      <c r="F185" s="36"/>
      <c r="G185" s="142"/>
      <c r="H185" s="142"/>
      <c r="I185" s="142"/>
      <c r="J185" s="142"/>
      <c r="K185" s="36"/>
      <c r="L185" s="36"/>
      <c r="M185" s="36"/>
      <c r="N185" s="36"/>
      <c r="O185" s="215"/>
      <c r="P185" s="36"/>
      <c r="Q185" s="36"/>
      <c r="R185" s="234"/>
      <c r="S185" s="184"/>
      <c r="T185" s="180"/>
    </row>
    <row r="186" spans="1:20" ht="18">
      <c r="A186" s="14"/>
      <c r="B186" s="36"/>
      <c r="C186" s="36"/>
      <c r="D186" s="36"/>
      <c r="E186" s="36"/>
      <c r="F186" s="36"/>
      <c r="G186" s="170"/>
      <c r="H186" s="170"/>
      <c r="I186" s="170"/>
      <c r="J186" s="170"/>
      <c r="K186" s="36"/>
      <c r="L186" s="36"/>
      <c r="M186" s="36"/>
      <c r="N186" s="36"/>
      <c r="O186" s="215"/>
      <c r="P186" s="36"/>
      <c r="Q186" s="36"/>
      <c r="R186" s="234"/>
      <c r="S186" s="184"/>
      <c r="T186" s="180"/>
    </row>
    <row r="187" spans="1:20" ht="18">
      <c r="A187" s="14"/>
      <c r="B187" s="36"/>
      <c r="C187" s="36"/>
      <c r="D187" s="36"/>
      <c r="E187" s="36"/>
      <c r="F187" s="36"/>
      <c r="G187" s="170"/>
      <c r="H187" s="170"/>
      <c r="I187" s="170"/>
      <c r="J187" s="170"/>
      <c r="K187" s="36"/>
      <c r="L187" s="36"/>
      <c r="M187" s="36"/>
      <c r="N187" s="36"/>
      <c r="O187" s="215"/>
      <c r="P187" s="36"/>
      <c r="Q187" s="36"/>
      <c r="R187" s="234"/>
      <c r="S187" s="184"/>
      <c r="T187" s="180"/>
    </row>
    <row r="188" spans="1:20" ht="18">
      <c r="A188" s="14"/>
      <c r="B188" s="36"/>
      <c r="C188" s="36"/>
      <c r="D188" s="36"/>
      <c r="E188" s="36"/>
      <c r="F188" s="36"/>
      <c r="G188" s="170"/>
      <c r="H188" s="170"/>
      <c r="I188" s="170"/>
      <c r="J188" s="170"/>
      <c r="K188" s="36"/>
      <c r="L188" s="36"/>
      <c r="M188" s="36"/>
      <c r="N188" s="36"/>
      <c r="O188" s="215"/>
      <c r="P188" s="36"/>
      <c r="Q188" s="36"/>
      <c r="R188" s="234"/>
      <c r="S188" s="184"/>
      <c r="T188" s="180"/>
    </row>
    <row r="189" spans="1:20" ht="18">
      <c r="A189" s="14"/>
      <c r="B189" s="36"/>
      <c r="C189" s="36"/>
      <c r="D189" s="36"/>
      <c r="E189" s="36"/>
      <c r="F189" s="36"/>
      <c r="G189" s="170"/>
      <c r="H189" s="170"/>
      <c r="I189" s="170"/>
      <c r="J189" s="170"/>
      <c r="K189" s="36"/>
      <c r="L189" s="36"/>
      <c r="M189" s="36"/>
      <c r="N189" s="36"/>
      <c r="O189" s="215"/>
      <c r="P189" s="36"/>
      <c r="Q189" s="36"/>
      <c r="R189" s="234"/>
      <c r="S189" s="184"/>
      <c r="T189" s="180"/>
    </row>
    <row r="190" spans="1:20" ht="18">
      <c r="A190" s="36"/>
      <c r="B190" s="36"/>
      <c r="C190" s="36"/>
      <c r="D190" s="36"/>
      <c r="E190" s="36"/>
      <c r="F190" s="36"/>
      <c r="G190" s="171"/>
      <c r="H190" s="159"/>
      <c r="I190" s="159"/>
      <c r="J190" s="159"/>
      <c r="K190" s="36"/>
      <c r="L190" s="36"/>
      <c r="M190" s="36"/>
      <c r="N190" s="36"/>
      <c r="O190" s="215"/>
      <c r="P190" s="36"/>
      <c r="Q190" s="36"/>
      <c r="R190" s="234"/>
      <c r="S190" s="184"/>
      <c r="T190" s="180"/>
    </row>
    <row r="191" spans="1:20" ht="18">
      <c r="A191" s="14"/>
      <c r="B191" s="36"/>
      <c r="C191" s="36"/>
      <c r="D191" s="36"/>
      <c r="E191" s="36"/>
      <c r="F191" s="36"/>
      <c r="G191" s="164"/>
      <c r="H191" s="164"/>
      <c r="I191" s="164"/>
      <c r="J191" s="164"/>
      <c r="K191" s="36"/>
      <c r="L191" s="36"/>
      <c r="M191" s="36"/>
      <c r="N191" s="36"/>
      <c r="O191" s="215"/>
      <c r="P191" s="36"/>
      <c r="Q191" s="36"/>
      <c r="R191" s="234"/>
      <c r="S191" s="184"/>
      <c r="T191" s="180"/>
    </row>
    <row r="192" spans="1:20" ht="18">
      <c r="A192" s="14"/>
      <c r="B192" s="36"/>
      <c r="C192" s="36"/>
      <c r="D192" s="36"/>
      <c r="E192" s="36"/>
      <c r="F192" s="36"/>
      <c r="G192" s="164"/>
      <c r="H192" s="164"/>
      <c r="I192" s="164"/>
      <c r="J192" s="164"/>
      <c r="K192" s="36"/>
      <c r="L192" s="36"/>
      <c r="M192" s="36"/>
      <c r="N192" s="36"/>
      <c r="O192" s="215"/>
      <c r="P192" s="36"/>
      <c r="Q192" s="36"/>
      <c r="R192" s="234"/>
      <c r="S192" s="184"/>
      <c r="T192" s="180"/>
    </row>
    <row r="193" spans="1:20" ht="18">
      <c r="A193" s="14"/>
      <c r="B193" s="36"/>
      <c r="C193" s="36"/>
      <c r="D193" s="36"/>
      <c r="E193" s="36"/>
      <c r="F193" s="36"/>
      <c r="G193" s="164"/>
      <c r="H193" s="164"/>
      <c r="I193" s="164"/>
      <c r="J193" s="164"/>
      <c r="K193" s="36"/>
      <c r="L193" s="36"/>
      <c r="M193" s="36"/>
      <c r="N193" s="36"/>
      <c r="O193" s="215"/>
      <c r="P193" s="36"/>
      <c r="Q193" s="36"/>
      <c r="R193" s="234"/>
      <c r="S193" s="184"/>
      <c r="T193" s="180"/>
    </row>
    <row r="194" spans="1:20" ht="18">
      <c r="A194" s="14"/>
      <c r="B194" s="36"/>
      <c r="C194" s="36"/>
      <c r="D194" s="36"/>
      <c r="E194" s="36"/>
      <c r="F194" s="36"/>
      <c r="G194" s="164"/>
      <c r="H194" s="164"/>
      <c r="I194" s="164"/>
      <c r="J194" s="164"/>
      <c r="K194" s="36"/>
      <c r="L194" s="36"/>
      <c r="M194" s="36"/>
      <c r="N194" s="36"/>
      <c r="O194" s="215"/>
      <c r="P194" s="36"/>
      <c r="Q194" s="36"/>
      <c r="R194" s="234"/>
      <c r="S194" s="184"/>
      <c r="T194" s="180"/>
    </row>
    <row r="195" spans="1:20" ht="18">
      <c r="A195" s="36"/>
      <c r="B195" s="36"/>
      <c r="C195" s="36"/>
      <c r="D195" s="36"/>
      <c r="E195" s="36"/>
      <c r="F195" s="36"/>
      <c r="G195" s="118"/>
      <c r="H195" s="159"/>
      <c r="I195" s="159"/>
      <c r="J195" s="159"/>
      <c r="K195" s="36"/>
      <c r="L195" s="36"/>
      <c r="M195" s="162"/>
      <c r="N195" s="162"/>
      <c r="O195" s="224"/>
      <c r="P195" s="162"/>
      <c r="Q195" s="162"/>
      <c r="R195" s="234"/>
      <c r="S195" s="193"/>
      <c r="T195" s="180"/>
    </row>
    <row r="196" spans="1:20" ht="18">
      <c r="A196" s="36"/>
      <c r="B196" s="36"/>
      <c r="C196" s="36"/>
      <c r="D196" s="36"/>
      <c r="E196" s="36"/>
      <c r="F196" s="36"/>
      <c r="G196" s="159"/>
      <c r="H196" s="159"/>
      <c r="I196" s="159"/>
      <c r="J196" s="159"/>
      <c r="K196" s="36"/>
      <c r="L196" s="36"/>
      <c r="M196" s="36"/>
      <c r="N196" s="36"/>
      <c r="O196" s="215"/>
      <c r="P196" s="36"/>
      <c r="Q196" s="36"/>
      <c r="R196" s="234"/>
      <c r="S196" s="184"/>
      <c r="T196" s="180"/>
    </row>
    <row r="197" spans="1:20" ht="18">
      <c r="A197" s="36"/>
      <c r="B197" s="36"/>
      <c r="C197" s="36"/>
      <c r="D197" s="36"/>
      <c r="E197" s="36"/>
      <c r="F197" s="36"/>
      <c r="G197" s="159"/>
      <c r="H197" s="159"/>
      <c r="I197" s="159"/>
      <c r="J197" s="159"/>
      <c r="K197" s="36"/>
      <c r="L197" s="36"/>
      <c r="M197" s="36"/>
      <c r="N197" s="36"/>
      <c r="O197" s="215"/>
      <c r="P197" s="36"/>
      <c r="Q197" s="36"/>
      <c r="R197" s="234"/>
      <c r="S197" s="184"/>
      <c r="T197" s="180"/>
    </row>
    <row r="198" spans="1:20" ht="18">
      <c r="A198" s="36"/>
      <c r="B198" s="36"/>
      <c r="C198" s="36"/>
      <c r="D198" s="36"/>
      <c r="E198" s="36"/>
      <c r="F198" s="36"/>
      <c r="G198" s="159"/>
      <c r="H198" s="159"/>
      <c r="I198" s="159"/>
      <c r="J198" s="159"/>
      <c r="K198" s="36"/>
      <c r="L198" s="36"/>
      <c r="M198" s="36"/>
      <c r="N198" s="36"/>
      <c r="O198" s="215"/>
      <c r="P198" s="36"/>
      <c r="Q198" s="36"/>
      <c r="R198" s="234"/>
      <c r="S198" s="184"/>
      <c r="T198" s="180"/>
    </row>
    <row r="199" spans="1:20" ht="15" customHeight="1">
      <c r="A199" s="118"/>
      <c r="B199" s="118"/>
      <c r="C199" s="118"/>
      <c r="D199" s="118"/>
      <c r="E199" s="118"/>
      <c r="F199" s="159"/>
      <c r="G199" s="159"/>
      <c r="H199" s="159"/>
      <c r="I199" s="159"/>
      <c r="J199" s="159"/>
      <c r="K199" s="159"/>
      <c r="L199" s="159"/>
      <c r="M199" s="159"/>
      <c r="N199" s="159"/>
      <c r="O199" s="227"/>
      <c r="P199" s="159"/>
      <c r="Q199" s="159"/>
      <c r="R199" s="249"/>
      <c r="S199" s="196"/>
      <c r="T199" s="428"/>
    </row>
    <row r="200" spans="1:20" ht="18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227"/>
      <c r="P200" s="159"/>
      <c r="Q200" s="159"/>
      <c r="R200" s="249"/>
      <c r="S200" s="196"/>
      <c r="T200" s="428"/>
    </row>
    <row r="201" spans="1:20" ht="18">
      <c r="A201" s="171"/>
      <c r="B201" s="118"/>
      <c r="C201" s="118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227"/>
      <c r="P201" s="159"/>
      <c r="Q201" s="159"/>
      <c r="R201" s="249"/>
      <c r="S201" s="196"/>
      <c r="T201" s="428"/>
    </row>
    <row r="202" spans="1:20" ht="18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18"/>
      <c r="N202" s="118"/>
      <c r="O202" s="227"/>
      <c r="P202" s="118"/>
      <c r="Q202" s="118"/>
      <c r="R202" s="252"/>
      <c r="S202" s="199"/>
      <c r="T202" s="431"/>
    </row>
    <row r="203" spans="1:20" ht="18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72"/>
      <c r="M203" s="172"/>
      <c r="N203" s="172"/>
      <c r="O203" s="230"/>
      <c r="P203" s="172"/>
      <c r="Q203" s="172"/>
      <c r="R203" s="253"/>
      <c r="S203" s="200"/>
      <c r="T203" s="432"/>
    </row>
    <row r="204" spans="1:20" ht="18.75" customHeight="1">
      <c r="A204" s="118"/>
      <c r="B204" s="118"/>
      <c r="C204" s="118"/>
      <c r="D204" s="118"/>
      <c r="E204" s="118"/>
      <c r="F204" s="118"/>
      <c r="G204" s="118"/>
      <c r="H204" s="159"/>
      <c r="I204" s="159"/>
      <c r="J204" s="159"/>
      <c r="K204" s="159"/>
      <c r="L204" s="165"/>
      <c r="M204" s="159"/>
      <c r="N204" s="159"/>
      <c r="O204" s="227"/>
      <c r="P204" s="159"/>
      <c r="Q204" s="159"/>
      <c r="R204" s="249"/>
      <c r="S204" s="196"/>
      <c r="T204" s="428"/>
    </row>
    <row r="205" spans="1:20" ht="18">
      <c r="A205" s="159"/>
      <c r="B205" s="159"/>
      <c r="C205" s="159"/>
      <c r="D205" s="159"/>
      <c r="E205" s="159"/>
      <c r="F205" s="159"/>
      <c r="G205" s="171"/>
      <c r="H205" s="159"/>
      <c r="I205" s="159"/>
      <c r="J205" s="159"/>
      <c r="K205" s="159"/>
      <c r="L205" s="159"/>
      <c r="M205" s="159"/>
      <c r="N205" s="159"/>
      <c r="O205" s="227"/>
      <c r="P205" s="159"/>
      <c r="Q205" s="159"/>
      <c r="R205" s="249"/>
      <c r="S205" s="196"/>
      <c r="T205" s="428"/>
    </row>
    <row r="206" spans="1:20" ht="18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227"/>
      <c r="P206" s="159"/>
      <c r="Q206" s="159"/>
      <c r="R206" s="249"/>
      <c r="S206" s="196"/>
      <c r="T206" s="428"/>
    </row>
    <row r="207" spans="1:20" ht="18">
      <c r="A207" s="14"/>
      <c r="B207" s="159"/>
      <c r="C207" s="159"/>
      <c r="D207" s="159"/>
      <c r="E207" s="159"/>
      <c r="F207" s="159"/>
      <c r="G207" s="170"/>
      <c r="H207" s="170"/>
      <c r="I207" s="170"/>
      <c r="J207" s="170"/>
      <c r="K207" s="159"/>
      <c r="L207" s="159"/>
      <c r="M207" s="159"/>
      <c r="N207" s="159"/>
      <c r="O207" s="227"/>
      <c r="P207" s="159"/>
      <c r="Q207" s="159"/>
      <c r="R207" s="249"/>
      <c r="S207" s="196"/>
      <c r="T207" s="428"/>
    </row>
    <row r="208" spans="1:20" ht="18">
      <c r="A208" s="14"/>
      <c r="B208" s="159"/>
      <c r="C208" s="159"/>
      <c r="D208" s="159"/>
      <c r="E208" s="159"/>
      <c r="F208" s="159"/>
      <c r="G208" s="170"/>
      <c r="H208" s="170"/>
      <c r="I208" s="170"/>
      <c r="J208" s="170"/>
      <c r="K208" s="159"/>
      <c r="L208" s="159"/>
      <c r="M208" s="159"/>
      <c r="N208" s="159"/>
      <c r="O208" s="227"/>
      <c r="P208" s="159"/>
      <c r="Q208" s="159"/>
      <c r="R208" s="249"/>
      <c r="S208" s="196"/>
      <c r="T208" s="428"/>
    </row>
    <row r="209" spans="1:20" ht="18">
      <c r="A209" s="14"/>
      <c r="B209" s="159"/>
      <c r="C209" s="159"/>
      <c r="D209" s="159"/>
      <c r="E209" s="159"/>
      <c r="F209" s="159"/>
      <c r="G209" s="170"/>
      <c r="H209" s="170"/>
      <c r="I209" s="170"/>
      <c r="J209" s="170"/>
      <c r="K209" s="159"/>
      <c r="L209" s="159"/>
      <c r="M209" s="159"/>
      <c r="N209" s="159"/>
      <c r="O209" s="227"/>
      <c r="P209" s="159"/>
      <c r="Q209" s="159"/>
      <c r="R209" s="249"/>
      <c r="S209" s="196"/>
      <c r="T209" s="428"/>
    </row>
    <row r="210" spans="1:44" ht="18.75" thickBot="1">
      <c r="A210" s="14"/>
      <c r="B210" s="159"/>
      <c r="C210" s="159"/>
      <c r="D210" s="159"/>
      <c r="E210" s="159"/>
      <c r="F210" s="159"/>
      <c r="G210" s="170"/>
      <c r="H210" s="170"/>
      <c r="I210" s="170"/>
      <c r="J210" s="170"/>
      <c r="K210" s="159"/>
      <c r="L210" s="159"/>
      <c r="M210" s="159"/>
      <c r="N210" s="159"/>
      <c r="O210" s="227"/>
      <c r="P210" s="159"/>
      <c r="Q210" s="159"/>
      <c r="R210" s="249"/>
      <c r="S210" s="196"/>
      <c r="T210" s="428"/>
      <c r="U210" s="3"/>
      <c r="V210" s="3"/>
      <c r="W210" s="3"/>
      <c r="X210" s="239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s="1" customFormat="1" ht="18">
      <c r="A211" s="14"/>
      <c r="B211" s="159"/>
      <c r="C211" s="159"/>
      <c r="D211" s="159"/>
      <c r="E211" s="159"/>
      <c r="F211" s="159"/>
      <c r="G211" s="171"/>
      <c r="H211" s="173"/>
      <c r="I211" s="173"/>
      <c r="J211" s="159"/>
      <c r="K211" s="159"/>
      <c r="L211" s="159"/>
      <c r="M211" s="159"/>
      <c r="N211" s="159"/>
      <c r="O211" s="227"/>
      <c r="P211" s="159"/>
      <c r="Q211" s="159"/>
      <c r="R211" s="249"/>
      <c r="S211" s="196"/>
      <c r="T211" s="428"/>
      <c r="U211" s="3"/>
      <c r="V211" s="3"/>
      <c r="W211" s="3"/>
      <c r="X211" s="239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24" s="3" customFormat="1" ht="18">
      <c r="A212" s="14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227"/>
      <c r="P212" s="159"/>
      <c r="Q212" s="159"/>
      <c r="R212" s="249"/>
      <c r="S212" s="196"/>
      <c r="T212" s="428"/>
      <c r="X212" s="239"/>
    </row>
    <row r="213" spans="1:24" s="3" customFormat="1" ht="18">
      <c r="A213" s="14"/>
      <c r="B213" s="159"/>
      <c r="C213" s="159"/>
      <c r="D213" s="159"/>
      <c r="E213" s="159"/>
      <c r="F213" s="159"/>
      <c r="G213" s="174"/>
      <c r="H213" s="174"/>
      <c r="I213" s="174"/>
      <c r="J213" s="174"/>
      <c r="K213" s="174"/>
      <c r="L213" s="159"/>
      <c r="M213" s="159"/>
      <c r="N213" s="159"/>
      <c r="O213" s="227"/>
      <c r="P213" s="159"/>
      <c r="Q213" s="159"/>
      <c r="R213" s="249"/>
      <c r="S213" s="196"/>
      <c r="T213" s="428"/>
      <c r="X213" s="239"/>
    </row>
    <row r="214" spans="1:24" s="3" customFormat="1" ht="18">
      <c r="A214" s="14"/>
      <c r="B214" s="159"/>
      <c r="C214" s="159"/>
      <c r="D214" s="159"/>
      <c r="E214" s="159"/>
      <c r="F214" s="159"/>
      <c r="G214" s="174"/>
      <c r="H214" s="174"/>
      <c r="I214" s="174"/>
      <c r="J214" s="174"/>
      <c r="K214" s="174"/>
      <c r="L214" s="159"/>
      <c r="M214" s="159"/>
      <c r="N214" s="159"/>
      <c r="O214" s="227"/>
      <c r="P214" s="159"/>
      <c r="Q214" s="159"/>
      <c r="R214" s="249"/>
      <c r="S214" s="196"/>
      <c r="T214" s="428"/>
      <c r="X214" s="239"/>
    </row>
    <row r="215" spans="1:44" s="2" customFormat="1" ht="18.75" thickBot="1">
      <c r="A215" s="14"/>
      <c r="B215" s="159"/>
      <c r="C215" s="159"/>
      <c r="D215" s="159"/>
      <c r="E215" s="159"/>
      <c r="F215" s="159"/>
      <c r="G215" s="174"/>
      <c r="H215" s="174"/>
      <c r="I215" s="174"/>
      <c r="J215" s="174"/>
      <c r="K215" s="174"/>
      <c r="L215" s="159"/>
      <c r="M215" s="159"/>
      <c r="N215" s="159"/>
      <c r="O215" s="227"/>
      <c r="P215" s="159"/>
      <c r="Q215" s="159"/>
      <c r="R215" s="249"/>
      <c r="S215" s="196"/>
      <c r="T215" s="428"/>
      <c r="U215" s="3"/>
      <c r="V215" s="3"/>
      <c r="W215" s="3"/>
      <c r="X215" s="239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8">
      <c r="A216" s="14"/>
      <c r="B216" s="159"/>
      <c r="C216" s="159"/>
      <c r="D216" s="159"/>
      <c r="E216" s="159"/>
      <c r="F216" s="159"/>
      <c r="G216" s="171"/>
      <c r="H216" s="159"/>
      <c r="I216" s="159"/>
      <c r="J216" s="159"/>
      <c r="K216" s="159"/>
      <c r="L216" s="159"/>
      <c r="M216" s="159"/>
      <c r="N216" s="159"/>
      <c r="O216" s="227"/>
      <c r="P216" s="159"/>
      <c r="Q216" s="159"/>
      <c r="R216" s="249"/>
      <c r="S216" s="196"/>
      <c r="T216" s="428"/>
      <c r="U216" s="3"/>
      <c r="V216" s="3"/>
      <c r="W216" s="3"/>
      <c r="X216" s="239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20" ht="18">
      <c r="A217" s="14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227"/>
      <c r="P217" s="159"/>
      <c r="Q217" s="159"/>
      <c r="R217" s="249"/>
      <c r="S217" s="196"/>
      <c r="T217" s="428"/>
    </row>
    <row r="218" spans="1:20" ht="18">
      <c r="A218" s="14"/>
      <c r="B218" s="159"/>
      <c r="C218" s="159"/>
      <c r="D218" s="159"/>
      <c r="E218" s="159"/>
      <c r="F218" s="159"/>
      <c r="G218" s="170"/>
      <c r="H218" s="170"/>
      <c r="I218" s="170"/>
      <c r="J218" s="170"/>
      <c r="K218" s="159"/>
      <c r="L218" s="159"/>
      <c r="M218" s="159"/>
      <c r="N218" s="159"/>
      <c r="O218" s="227"/>
      <c r="P218" s="159"/>
      <c r="Q218" s="159"/>
      <c r="R218" s="249"/>
      <c r="S218" s="196"/>
      <c r="T218" s="428"/>
    </row>
    <row r="219" spans="1:20" ht="18">
      <c r="A219" s="14"/>
      <c r="B219" s="159"/>
      <c r="C219" s="159"/>
      <c r="D219" s="159"/>
      <c r="E219" s="159"/>
      <c r="F219" s="159"/>
      <c r="G219" s="170"/>
      <c r="H219" s="170"/>
      <c r="I219" s="170"/>
      <c r="J219" s="170"/>
      <c r="K219" s="159"/>
      <c r="L219" s="159"/>
      <c r="M219" s="159"/>
      <c r="N219" s="159"/>
      <c r="O219" s="227"/>
      <c r="P219" s="159"/>
      <c r="Q219" s="159"/>
      <c r="R219" s="249"/>
      <c r="S219" s="196"/>
      <c r="T219" s="428"/>
    </row>
    <row r="220" spans="1:20" ht="18">
      <c r="A220" s="14"/>
      <c r="B220" s="159"/>
      <c r="C220" s="159"/>
      <c r="D220" s="159"/>
      <c r="E220" s="159"/>
      <c r="F220" s="159"/>
      <c r="G220" s="170"/>
      <c r="H220" s="170"/>
      <c r="I220" s="170"/>
      <c r="J220" s="170"/>
      <c r="K220" s="159"/>
      <c r="L220" s="159"/>
      <c r="M220" s="159"/>
      <c r="N220" s="159"/>
      <c r="O220" s="227"/>
      <c r="P220" s="159"/>
      <c r="Q220" s="159"/>
      <c r="R220" s="249"/>
      <c r="S220" s="196"/>
      <c r="T220" s="428"/>
    </row>
    <row r="221" spans="1:20" ht="18">
      <c r="A221" s="14"/>
      <c r="B221" s="159"/>
      <c r="C221" s="159"/>
      <c r="D221" s="159"/>
      <c r="E221" s="159"/>
      <c r="F221" s="159"/>
      <c r="G221" s="170"/>
      <c r="H221" s="170"/>
      <c r="I221" s="170"/>
      <c r="J221" s="170"/>
      <c r="K221" s="159"/>
      <c r="L221" s="159"/>
      <c r="M221" s="159"/>
      <c r="N221" s="159"/>
      <c r="O221" s="227"/>
      <c r="P221" s="159"/>
      <c r="Q221" s="159"/>
      <c r="R221" s="249"/>
      <c r="S221" s="196"/>
      <c r="T221" s="428"/>
    </row>
    <row r="222" spans="1:20" ht="18">
      <c r="A222" s="14"/>
      <c r="B222" s="159"/>
      <c r="C222" s="159"/>
      <c r="D222" s="159"/>
      <c r="E222" s="159"/>
      <c r="F222" s="159"/>
      <c r="G222" s="171"/>
      <c r="H222" s="159"/>
      <c r="I222" s="159"/>
      <c r="J222" s="159"/>
      <c r="K222" s="159"/>
      <c r="L222" s="159"/>
      <c r="M222" s="159"/>
      <c r="N222" s="159"/>
      <c r="O222" s="227"/>
      <c r="P222" s="159"/>
      <c r="Q222" s="159"/>
      <c r="R222" s="249"/>
      <c r="S222" s="196"/>
      <c r="T222" s="428"/>
    </row>
    <row r="223" spans="1:20" ht="18">
      <c r="A223" s="14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227"/>
      <c r="P223" s="159"/>
      <c r="Q223" s="159"/>
      <c r="R223" s="249"/>
      <c r="S223" s="196"/>
      <c r="T223" s="428"/>
    </row>
    <row r="224" spans="1:20" ht="18">
      <c r="A224" s="14"/>
      <c r="B224" s="159"/>
      <c r="C224" s="159"/>
      <c r="D224" s="159"/>
      <c r="E224" s="159"/>
      <c r="F224" s="159"/>
      <c r="G224" s="170"/>
      <c r="H224" s="170"/>
      <c r="I224" s="170"/>
      <c r="J224" s="170"/>
      <c r="K224" s="159"/>
      <c r="L224" s="159"/>
      <c r="M224" s="159"/>
      <c r="N224" s="159"/>
      <c r="O224" s="227"/>
      <c r="P224" s="159"/>
      <c r="Q224" s="159"/>
      <c r="R224" s="249"/>
      <c r="S224" s="196"/>
      <c r="T224" s="428"/>
    </row>
    <row r="225" spans="1:20" ht="18">
      <c r="A225" s="14"/>
      <c r="B225" s="159"/>
      <c r="C225" s="159"/>
      <c r="D225" s="159"/>
      <c r="E225" s="159"/>
      <c r="F225" s="159"/>
      <c r="G225" s="170"/>
      <c r="H225" s="170"/>
      <c r="I225" s="170"/>
      <c r="J225" s="170"/>
      <c r="K225" s="159"/>
      <c r="L225" s="159"/>
      <c r="M225" s="159"/>
      <c r="N225" s="159"/>
      <c r="O225" s="227"/>
      <c r="P225" s="159"/>
      <c r="Q225" s="159"/>
      <c r="R225" s="249"/>
      <c r="S225" s="196"/>
      <c r="T225" s="428"/>
    </row>
    <row r="226" spans="1:20" ht="18">
      <c r="A226" s="14"/>
      <c r="B226" s="159"/>
      <c r="C226" s="159"/>
      <c r="D226" s="159"/>
      <c r="E226" s="159"/>
      <c r="F226" s="159"/>
      <c r="G226" s="170"/>
      <c r="H226" s="170"/>
      <c r="I226" s="170"/>
      <c r="J226" s="170"/>
      <c r="K226" s="159"/>
      <c r="L226" s="159"/>
      <c r="M226" s="159"/>
      <c r="N226" s="159"/>
      <c r="O226" s="227"/>
      <c r="P226" s="159"/>
      <c r="Q226" s="159"/>
      <c r="R226" s="249"/>
      <c r="S226" s="196"/>
      <c r="T226" s="428"/>
    </row>
    <row r="227" spans="1:20" ht="18">
      <c r="A227" s="14"/>
      <c r="B227" s="159"/>
      <c r="C227" s="159"/>
      <c r="D227" s="159"/>
      <c r="E227" s="159"/>
      <c r="F227" s="159"/>
      <c r="G227" s="170"/>
      <c r="H227" s="170"/>
      <c r="I227" s="170"/>
      <c r="J227" s="170"/>
      <c r="K227" s="159"/>
      <c r="L227" s="159"/>
      <c r="M227" s="159"/>
      <c r="N227" s="159"/>
      <c r="O227" s="227"/>
      <c r="P227" s="159"/>
      <c r="Q227" s="159"/>
      <c r="R227" s="249"/>
      <c r="S227" s="196"/>
      <c r="T227" s="428"/>
    </row>
    <row r="228" spans="1:20" ht="18">
      <c r="A228" s="14"/>
      <c r="B228" s="159"/>
      <c r="C228" s="159"/>
      <c r="D228" s="159"/>
      <c r="E228" s="159"/>
      <c r="F228" s="159"/>
      <c r="G228" s="171"/>
      <c r="H228" s="159"/>
      <c r="I228" s="159"/>
      <c r="J228" s="159"/>
      <c r="K228" s="159"/>
      <c r="L228" s="159"/>
      <c r="M228" s="159"/>
      <c r="N228" s="159"/>
      <c r="O228" s="227"/>
      <c r="P228" s="159"/>
      <c r="Q228" s="159"/>
      <c r="R228" s="249"/>
      <c r="S228" s="196"/>
      <c r="T228" s="428"/>
    </row>
    <row r="229" spans="1:20" ht="18">
      <c r="A229" s="14"/>
      <c r="B229" s="159"/>
      <c r="C229" s="159"/>
      <c r="D229" s="159"/>
      <c r="E229" s="159"/>
      <c r="F229" s="159"/>
      <c r="G229" s="170"/>
      <c r="H229" s="170"/>
      <c r="I229" s="170"/>
      <c r="J229" s="170"/>
      <c r="K229" s="159"/>
      <c r="L229" s="159"/>
      <c r="M229" s="159"/>
      <c r="N229" s="159"/>
      <c r="O229" s="227"/>
      <c r="P229" s="159"/>
      <c r="Q229" s="159"/>
      <c r="R229" s="249"/>
      <c r="S229" s="196"/>
      <c r="T229" s="428"/>
    </row>
    <row r="230" spans="1:20" ht="18">
      <c r="A230" s="14"/>
      <c r="B230" s="159"/>
      <c r="C230" s="159"/>
      <c r="D230" s="159"/>
      <c r="E230" s="159"/>
      <c r="F230" s="159"/>
      <c r="G230" s="170"/>
      <c r="H230" s="170"/>
      <c r="I230" s="170"/>
      <c r="J230" s="170"/>
      <c r="K230" s="159"/>
      <c r="L230" s="159"/>
      <c r="M230" s="159"/>
      <c r="N230" s="159"/>
      <c r="O230" s="227"/>
      <c r="P230" s="159"/>
      <c r="Q230" s="159"/>
      <c r="R230" s="249"/>
      <c r="S230" s="196"/>
      <c r="T230" s="428"/>
    </row>
    <row r="231" spans="1:20" ht="18">
      <c r="A231" s="14"/>
      <c r="B231" s="159"/>
      <c r="C231" s="159"/>
      <c r="D231" s="159"/>
      <c r="E231" s="159"/>
      <c r="F231" s="159"/>
      <c r="G231" s="170"/>
      <c r="H231" s="170"/>
      <c r="I231" s="170"/>
      <c r="J231" s="170"/>
      <c r="K231" s="159"/>
      <c r="L231" s="159"/>
      <c r="M231" s="159"/>
      <c r="N231" s="159"/>
      <c r="O231" s="227"/>
      <c r="P231" s="159"/>
      <c r="Q231" s="159"/>
      <c r="R231" s="249"/>
      <c r="S231" s="196"/>
      <c r="T231" s="428"/>
    </row>
    <row r="232" spans="1:20" ht="18">
      <c r="A232" s="14"/>
      <c r="B232" s="159"/>
      <c r="C232" s="159"/>
      <c r="D232" s="159"/>
      <c r="E232" s="159"/>
      <c r="F232" s="159"/>
      <c r="G232" s="170"/>
      <c r="H232" s="170"/>
      <c r="I232" s="170"/>
      <c r="J232" s="170"/>
      <c r="K232" s="159"/>
      <c r="L232" s="159"/>
      <c r="M232" s="159"/>
      <c r="N232" s="159"/>
      <c r="O232" s="227"/>
      <c r="P232" s="159"/>
      <c r="Q232" s="159"/>
      <c r="R232" s="249"/>
      <c r="S232" s="196"/>
      <c r="T232" s="428"/>
    </row>
    <row r="233" spans="1:20" ht="18">
      <c r="A233" s="14"/>
      <c r="B233" s="159"/>
      <c r="C233" s="159"/>
      <c r="D233" s="159"/>
      <c r="E233" s="159"/>
      <c r="F233" s="159"/>
      <c r="G233" s="170"/>
      <c r="H233" s="170"/>
      <c r="I233" s="170"/>
      <c r="J233" s="170"/>
      <c r="K233" s="159"/>
      <c r="L233" s="159"/>
      <c r="M233" s="159"/>
      <c r="N233" s="159"/>
      <c r="O233" s="227"/>
      <c r="P233" s="159"/>
      <c r="Q233" s="159"/>
      <c r="R233" s="249"/>
      <c r="S233" s="196"/>
      <c r="T233" s="428"/>
    </row>
    <row r="234" spans="1:20" ht="18">
      <c r="A234" s="14"/>
      <c r="B234" s="159"/>
      <c r="C234" s="159"/>
      <c r="D234" s="159"/>
      <c r="E234" s="159"/>
      <c r="F234" s="159"/>
      <c r="G234" s="170"/>
      <c r="H234" s="170"/>
      <c r="I234" s="170"/>
      <c r="J234" s="170"/>
      <c r="K234" s="159"/>
      <c r="L234" s="159"/>
      <c r="M234" s="159"/>
      <c r="N234" s="159"/>
      <c r="O234" s="227"/>
      <c r="P234" s="159"/>
      <c r="Q234" s="159"/>
      <c r="R234" s="249"/>
      <c r="S234" s="196"/>
      <c r="T234" s="428"/>
    </row>
    <row r="235" spans="1:20" ht="18">
      <c r="A235" s="159"/>
      <c r="B235" s="159"/>
      <c r="C235" s="159"/>
      <c r="D235" s="159"/>
      <c r="E235" s="159"/>
      <c r="F235" s="159"/>
      <c r="G235" s="118"/>
      <c r="H235" s="159"/>
      <c r="I235" s="159"/>
      <c r="J235" s="159"/>
      <c r="K235" s="159"/>
      <c r="L235" s="159"/>
      <c r="M235" s="175"/>
      <c r="N235" s="175"/>
      <c r="O235" s="231"/>
      <c r="P235" s="175"/>
      <c r="Q235" s="175"/>
      <c r="R235" s="249"/>
      <c r="S235" s="201"/>
      <c r="T235" s="428"/>
    </row>
    <row r="236" spans="1:20" ht="18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227"/>
      <c r="P236" s="159"/>
      <c r="Q236" s="159"/>
      <c r="R236" s="249"/>
      <c r="S236" s="196"/>
      <c r="T236" s="428"/>
    </row>
    <row r="237" spans="1:20" ht="18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227"/>
      <c r="P237" s="159"/>
      <c r="Q237" s="159"/>
      <c r="R237" s="249"/>
      <c r="S237" s="196"/>
      <c r="T237" s="428"/>
    </row>
    <row r="238" spans="1:20" ht="18">
      <c r="A238" s="118"/>
      <c r="B238" s="118"/>
      <c r="C238" s="118"/>
      <c r="D238" s="118"/>
      <c r="E238" s="118"/>
      <c r="F238" s="159"/>
      <c r="G238" s="159"/>
      <c r="H238" s="159"/>
      <c r="I238" s="159"/>
      <c r="J238" s="159"/>
      <c r="K238" s="159"/>
      <c r="L238" s="159"/>
      <c r="M238" s="159"/>
      <c r="N238" s="159"/>
      <c r="O238" s="227"/>
      <c r="P238" s="159"/>
      <c r="Q238" s="159"/>
      <c r="R238" s="249"/>
      <c r="S238" s="196"/>
      <c r="T238" s="428"/>
    </row>
    <row r="239" spans="1:20" ht="18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227"/>
      <c r="P239" s="159"/>
      <c r="Q239" s="159"/>
      <c r="R239" s="249"/>
      <c r="S239" s="196"/>
      <c r="T239" s="428"/>
    </row>
    <row r="240" spans="1:20" ht="18">
      <c r="A240" s="171"/>
      <c r="B240" s="118"/>
      <c r="C240" s="118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227"/>
      <c r="P240" s="159"/>
      <c r="Q240" s="159"/>
      <c r="R240" s="249"/>
      <c r="S240" s="196"/>
      <c r="T240" s="428"/>
    </row>
    <row r="241" spans="1:20" ht="18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18"/>
      <c r="N241" s="118"/>
      <c r="O241" s="227"/>
      <c r="P241" s="118"/>
      <c r="Q241" s="118"/>
      <c r="R241" s="252"/>
      <c r="S241" s="199"/>
      <c r="T241" s="431"/>
    </row>
    <row r="242" spans="1:20" ht="18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72"/>
      <c r="M242" s="172"/>
      <c r="N242" s="172"/>
      <c r="O242" s="230"/>
      <c r="P242" s="172"/>
      <c r="Q242" s="172"/>
      <c r="R242" s="253"/>
      <c r="S242" s="200"/>
      <c r="T242" s="432"/>
    </row>
    <row r="243" spans="1:20" ht="21" customHeight="1">
      <c r="A243" s="118"/>
      <c r="B243" s="118"/>
      <c r="C243" s="118"/>
      <c r="D243" s="118"/>
      <c r="E243" s="118"/>
      <c r="F243" s="118"/>
      <c r="G243" s="118"/>
      <c r="H243" s="159"/>
      <c r="I243" s="159"/>
      <c r="J243" s="159"/>
      <c r="K243" s="159"/>
      <c r="L243" s="165"/>
      <c r="M243" s="159"/>
      <c r="N243" s="159"/>
      <c r="O243" s="227"/>
      <c r="P243" s="159"/>
      <c r="Q243" s="159"/>
      <c r="R243" s="249"/>
      <c r="S243" s="196"/>
      <c r="T243" s="428"/>
    </row>
    <row r="244" spans="1:20" ht="18">
      <c r="A244" s="159"/>
      <c r="B244" s="159"/>
      <c r="C244" s="159"/>
      <c r="D244" s="159"/>
      <c r="E244" s="159"/>
      <c r="F244" s="159"/>
      <c r="G244" s="171"/>
      <c r="H244" s="159"/>
      <c r="I244" s="159"/>
      <c r="J244" s="159"/>
      <c r="K244" s="159"/>
      <c r="L244" s="159"/>
      <c r="M244" s="159"/>
      <c r="N244" s="159"/>
      <c r="O244" s="227"/>
      <c r="P244" s="159"/>
      <c r="Q244" s="159"/>
      <c r="R244" s="249"/>
      <c r="S244" s="196"/>
      <c r="T244" s="428"/>
    </row>
    <row r="245" spans="1:20" ht="18">
      <c r="A245" s="14"/>
      <c r="B245" s="159"/>
      <c r="C245" s="159"/>
      <c r="D245" s="159"/>
      <c r="E245" s="159"/>
      <c r="F245" s="159"/>
      <c r="G245" s="170"/>
      <c r="H245" s="170"/>
      <c r="I245" s="170"/>
      <c r="J245" s="170"/>
      <c r="K245" s="174"/>
      <c r="L245" s="159"/>
      <c r="M245" s="159"/>
      <c r="N245" s="159"/>
      <c r="O245" s="227"/>
      <c r="P245" s="159"/>
      <c r="Q245" s="159"/>
      <c r="R245" s="249"/>
      <c r="S245" s="196"/>
      <c r="T245" s="428"/>
    </row>
    <row r="246" spans="1:20" ht="18">
      <c r="A246" s="14"/>
      <c r="B246" s="159"/>
      <c r="C246" s="159"/>
      <c r="D246" s="159"/>
      <c r="E246" s="159"/>
      <c r="F246" s="159"/>
      <c r="G246" s="170"/>
      <c r="H246" s="170"/>
      <c r="I246" s="170"/>
      <c r="J246" s="170"/>
      <c r="K246" s="174"/>
      <c r="L246" s="159"/>
      <c r="M246" s="159"/>
      <c r="N246" s="159"/>
      <c r="O246" s="227"/>
      <c r="P246" s="159"/>
      <c r="Q246" s="159"/>
      <c r="R246" s="249"/>
      <c r="S246" s="196"/>
      <c r="T246" s="428"/>
    </row>
    <row r="247" spans="1:20" ht="18">
      <c r="A247" s="14"/>
      <c r="B247" s="159"/>
      <c r="C247" s="159"/>
      <c r="D247" s="159"/>
      <c r="E247" s="159"/>
      <c r="F247" s="159"/>
      <c r="G247" s="170"/>
      <c r="H247" s="170"/>
      <c r="I247" s="170"/>
      <c r="J247" s="170"/>
      <c r="K247" s="174"/>
      <c r="L247" s="159"/>
      <c r="M247" s="159"/>
      <c r="N247" s="159"/>
      <c r="O247" s="227"/>
      <c r="P247" s="159"/>
      <c r="Q247" s="159"/>
      <c r="R247" s="249"/>
      <c r="S247" s="196"/>
      <c r="T247" s="428"/>
    </row>
    <row r="248" spans="1:20" ht="18">
      <c r="A248" s="14"/>
      <c r="B248" s="159"/>
      <c r="C248" s="159"/>
      <c r="D248" s="159"/>
      <c r="E248" s="159"/>
      <c r="F248" s="159"/>
      <c r="G248" s="170"/>
      <c r="H248" s="170"/>
      <c r="I248" s="170"/>
      <c r="J248" s="170"/>
      <c r="K248" s="174"/>
      <c r="L248" s="159"/>
      <c r="M248" s="159"/>
      <c r="N248" s="159"/>
      <c r="O248" s="227"/>
      <c r="P248" s="159"/>
      <c r="Q248" s="159"/>
      <c r="R248" s="249"/>
      <c r="S248" s="196"/>
      <c r="T248" s="428"/>
    </row>
    <row r="249" spans="1:20" ht="18">
      <c r="A249" s="14"/>
      <c r="B249" s="159"/>
      <c r="C249" s="159"/>
      <c r="D249" s="159"/>
      <c r="E249" s="159"/>
      <c r="F249" s="159"/>
      <c r="G249" s="170"/>
      <c r="H249" s="170"/>
      <c r="I249" s="170"/>
      <c r="J249" s="170"/>
      <c r="K249" s="174"/>
      <c r="L249" s="159"/>
      <c r="M249" s="159"/>
      <c r="N249" s="159"/>
      <c r="O249" s="227"/>
      <c r="P249" s="159"/>
      <c r="Q249" s="159"/>
      <c r="R249" s="249"/>
      <c r="S249" s="196"/>
      <c r="T249" s="428"/>
    </row>
    <row r="250" spans="1:20" ht="18">
      <c r="A250" s="14"/>
      <c r="B250" s="36"/>
      <c r="C250" s="36"/>
      <c r="D250" s="36"/>
      <c r="E250" s="36"/>
      <c r="F250" s="36"/>
      <c r="G250" s="170"/>
      <c r="H250" s="170"/>
      <c r="I250" s="170"/>
      <c r="J250" s="170"/>
      <c r="K250" s="176"/>
      <c r="L250" s="36"/>
      <c r="M250" s="36"/>
      <c r="N250" s="36"/>
      <c r="O250" s="215"/>
      <c r="P250" s="36"/>
      <c r="Q250" s="36"/>
      <c r="R250" s="234"/>
      <c r="S250" s="184"/>
      <c r="T250" s="180"/>
    </row>
    <row r="251" spans="1:20" ht="18">
      <c r="A251" s="14"/>
      <c r="B251" s="159"/>
      <c r="C251" s="159"/>
      <c r="D251" s="159"/>
      <c r="E251" s="159"/>
      <c r="F251" s="159"/>
      <c r="G251" s="170"/>
      <c r="H251" s="170"/>
      <c r="I251" s="170"/>
      <c r="J251" s="170"/>
      <c r="K251" s="174"/>
      <c r="L251" s="36"/>
      <c r="M251" s="36"/>
      <c r="N251" s="36"/>
      <c r="O251" s="215"/>
      <c r="P251" s="36"/>
      <c r="Q251" s="36"/>
      <c r="R251" s="234"/>
      <c r="S251" s="184"/>
      <c r="T251" s="180"/>
    </row>
    <row r="252" spans="1:20" ht="18">
      <c r="A252" s="14"/>
      <c r="B252" s="159"/>
      <c r="C252" s="159"/>
      <c r="D252" s="159"/>
      <c r="E252" s="159"/>
      <c r="F252" s="159"/>
      <c r="G252" s="170"/>
      <c r="H252" s="170"/>
      <c r="I252" s="170"/>
      <c r="J252" s="170"/>
      <c r="K252" s="174"/>
      <c r="L252" s="36"/>
      <c r="M252" s="36"/>
      <c r="N252" s="36"/>
      <c r="O252" s="215"/>
      <c r="P252" s="36"/>
      <c r="Q252" s="36"/>
      <c r="R252" s="234"/>
      <c r="S252" s="184"/>
      <c r="T252" s="180"/>
    </row>
    <row r="253" spans="1:20" ht="18">
      <c r="A253" s="14"/>
      <c r="B253" s="159"/>
      <c r="C253" s="159"/>
      <c r="D253" s="159"/>
      <c r="E253" s="159"/>
      <c r="F253" s="159"/>
      <c r="G253" s="170"/>
      <c r="H253" s="170"/>
      <c r="I253" s="170"/>
      <c r="J253" s="170"/>
      <c r="K253" s="174"/>
      <c r="L253" s="36"/>
      <c r="M253" s="36"/>
      <c r="N253" s="36"/>
      <c r="O253" s="215"/>
      <c r="P253" s="36"/>
      <c r="Q253" s="36"/>
      <c r="R253" s="234"/>
      <c r="S253" s="184"/>
      <c r="T253" s="180"/>
    </row>
    <row r="254" spans="1:20" ht="18">
      <c r="A254" s="14"/>
      <c r="B254" s="36"/>
      <c r="C254" s="36"/>
      <c r="D254" s="36"/>
      <c r="E254" s="36"/>
      <c r="F254" s="36"/>
      <c r="G254" s="171"/>
      <c r="H254" s="173"/>
      <c r="I254" s="159"/>
      <c r="J254" s="159"/>
      <c r="K254" s="159"/>
      <c r="L254" s="159"/>
      <c r="M254" s="159"/>
      <c r="N254" s="159"/>
      <c r="O254" s="227"/>
      <c r="P254" s="159"/>
      <c r="Q254" s="159"/>
      <c r="R254" s="249"/>
      <c r="S254" s="196"/>
      <c r="T254" s="428"/>
    </row>
    <row r="255" spans="1:20" ht="18">
      <c r="A255" s="14"/>
      <c r="B255" s="36"/>
      <c r="C255" s="36"/>
      <c r="D255" s="36"/>
      <c r="E255" s="36"/>
      <c r="F255" s="36"/>
      <c r="G255" s="170"/>
      <c r="H255" s="170"/>
      <c r="I255" s="170"/>
      <c r="J255" s="170"/>
      <c r="K255" s="159"/>
      <c r="L255" s="159"/>
      <c r="M255" s="159"/>
      <c r="N255" s="159"/>
      <c r="O255" s="227"/>
      <c r="P255" s="159"/>
      <c r="Q255" s="159"/>
      <c r="R255" s="249"/>
      <c r="S255" s="196"/>
      <c r="T255" s="428"/>
    </row>
    <row r="256" spans="1:20" ht="18">
      <c r="A256" s="14"/>
      <c r="B256" s="36"/>
      <c r="C256" s="36"/>
      <c r="D256" s="36"/>
      <c r="E256" s="36"/>
      <c r="F256" s="36"/>
      <c r="G256" s="170"/>
      <c r="H256" s="170"/>
      <c r="I256" s="170"/>
      <c r="J256" s="170"/>
      <c r="K256" s="159"/>
      <c r="L256" s="159"/>
      <c r="M256" s="159"/>
      <c r="N256" s="159"/>
      <c r="O256" s="227"/>
      <c r="P256" s="159"/>
      <c r="Q256" s="159"/>
      <c r="R256" s="249"/>
      <c r="S256" s="196"/>
      <c r="T256" s="428"/>
    </row>
    <row r="257" spans="1:20" ht="18">
      <c r="A257" s="36"/>
      <c r="B257" s="36"/>
      <c r="C257" s="36"/>
      <c r="D257" s="36"/>
      <c r="E257" s="36"/>
      <c r="F257" s="36"/>
      <c r="G257" s="171"/>
      <c r="H257" s="159"/>
      <c r="I257" s="159"/>
      <c r="J257" s="159"/>
      <c r="K257" s="159"/>
      <c r="L257" s="159"/>
      <c r="M257" s="159"/>
      <c r="N257" s="159"/>
      <c r="O257" s="227"/>
      <c r="P257" s="159"/>
      <c r="Q257" s="159"/>
      <c r="R257" s="249"/>
      <c r="S257" s="196"/>
      <c r="T257" s="428"/>
    </row>
    <row r="258" spans="1:20" ht="18">
      <c r="A258" s="14"/>
      <c r="B258" s="36"/>
      <c r="C258" s="36"/>
      <c r="D258" s="36"/>
      <c r="E258" s="36"/>
      <c r="F258" s="36"/>
      <c r="G258" s="170"/>
      <c r="H258" s="170"/>
      <c r="I258" s="170"/>
      <c r="J258" s="170"/>
      <c r="K258" s="159"/>
      <c r="L258" s="159"/>
      <c r="M258" s="159"/>
      <c r="N258" s="159"/>
      <c r="O258" s="227"/>
      <c r="P258" s="159"/>
      <c r="Q258" s="159"/>
      <c r="R258" s="249"/>
      <c r="S258" s="196"/>
      <c r="T258" s="428"/>
    </row>
    <row r="259" spans="1:20" ht="18">
      <c r="A259" s="14"/>
      <c r="B259" s="36"/>
      <c r="C259" s="36"/>
      <c r="D259" s="36"/>
      <c r="E259" s="36"/>
      <c r="F259" s="36"/>
      <c r="G259" s="170"/>
      <c r="H259" s="170"/>
      <c r="I259" s="170"/>
      <c r="J259" s="170"/>
      <c r="K259" s="159"/>
      <c r="L259" s="159"/>
      <c r="M259" s="159"/>
      <c r="N259" s="159"/>
      <c r="O259" s="227"/>
      <c r="P259" s="159"/>
      <c r="Q259" s="159"/>
      <c r="R259" s="249"/>
      <c r="S259" s="196"/>
      <c r="T259" s="428"/>
    </row>
    <row r="260" spans="1:20" ht="18">
      <c r="A260" s="14"/>
      <c r="B260" s="36"/>
      <c r="C260" s="36"/>
      <c r="D260" s="36"/>
      <c r="E260" s="36"/>
      <c r="F260" s="36"/>
      <c r="G260" s="170"/>
      <c r="H260" s="170"/>
      <c r="I260" s="170"/>
      <c r="J260" s="170"/>
      <c r="K260" s="159"/>
      <c r="L260" s="159"/>
      <c r="M260" s="159"/>
      <c r="N260" s="159"/>
      <c r="O260" s="227"/>
      <c r="P260" s="159"/>
      <c r="Q260" s="159"/>
      <c r="R260" s="249"/>
      <c r="S260" s="196"/>
      <c r="T260" s="428"/>
    </row>
    <row r="261" spans="1:20" ht="18">
      <c r="A261" s="14"/>
      <c r="B261" s="36"/>
      <c r="C261" s="36"/>
      <c r="D261" s="36"/>
      <c r="E261" s="36"/>
      <c r="F261" s="36"/>
      <c r="G261" s="170"/>
      <c r="H261" s="170"/>
      <c r="I261" s="170"/>
      <c r="J261" s="170"/>
      <c r="K261" s="159"/>
      <c r="L261" s="159"/>
      <c r="M261" s="159"/>
      <c r="N261" s="159"/>
      <c r="O261" s="227"/>
      <c r="P261" s="159"/>
      <c r="Q261" s="159"/>
      <c r="R261" s="249"/>
      <c r="S261" s="196"/>
      <c r="T261" s="428"/>
    </row>
    <row r="262" spans="1:20" ht="18">
      <c r="A262" s="14"/>
      <c r="B262" s="36"/>
      <c r="C262" s="36"/>
      <c r="D262" s="36"/>
      <c r="E262" s="36"/>
      <c r="F262" s="36"/>
      <c r="G262" s="170"/>
      <c r="H262" s="170"/>
      <c r="I262" s="170"/>
      <c r="J262" s="170"/>
      <c r="K262" s="159"/>
      <c r="L262" s="159"/>
      <c r="M262" s="159"/>
      <c r="N262" s="159"/>
      <c r="O262" s="227"/>
      <c r="P262" s="159"/>
      <c r="Q262" s="159"/>
      <c r="R262" s="249"/>
      <c r="S262" s="196"/>
      <c r="T262" s="428"/>
    </row>
    <row r="263" spans="1:20" ht="18">
      <c r="A263" s="14"/>
      <c r="B263" s="36"/>
      <c r="C263" s="36"/>
      <c r="D263" s="36"/>
      <c r="E263" s="36"/>
      <c r="F263" s="36"/>
      <c r="G263" s="170"/>
      <c r="H263" s="170"/>
      <c r="I263" s="170"/>
      <c r="J263" s="170"/>
      <c r="K263" s="159"/>
      <c r="L263" s="159"/>
      <c r="M263" s="159"/>
      <c r="N263" s="159"/>
      <c r="O263" s="227"/>
      <c r="P263" s="159"/>
      <c r="Q263" s="159"/>
      <c r="R263" s="249"/>
      <c r="S263" s="196"/>
      <c r="T263" s="428"/>
    </row>
    <row r="264" spans="1:20" ht="18">
      <c r="A264" s="36"/>
      <c r="B264" s="36"/>
      <c r="C264" s="36"/>
      <c r="D264" s="36"/>
      <c r="E264" s="36"/>
      <c r="F264" s="36"/>
      <c r="G264" s="159"/>
      <c r="H264" s="159"/>
      <c r="I264" s="159"/>
      <c r="J264" s="159"/>
      <c r="K264" s="159"/>
      <c r="L264" s="159"/>
      <c r="M264" s="159"/>
      <c r="N264" s="159"/>
      <c r="O264" s="227"/>
      <c r="P264" s="159"/>
      <c r="Q264" s="159"/>
      <c r="R264" s="249"/>
      <c r="S264" s="196"/>
      <c r="T264" s="428"/>
    </row>
    <row r="265" spans="1:20" ht="18">
      <c r="A265" s="36"/>
      <c r="B265" s="36"/>
      <c r="C265" s="36"/>
      <c r="D265" s="36"/>
      <c r="E265" s="36"/>
      <c r="F265" s="36"/>
      <c r="G265" s="118"/>
      <c r="H265" s="159"/>
      <c r="I265" s="159"/>
      <c r="J265" s="159"/>
      <c r="K265" s="159"/>
      <c r="L265" s="159"/>
      <c r="M265" s="175"/>
      <c r="N265" s="175"/>
      <c r="O265" s="231"/>
      <c r="P265" s="175"/>
      <c r="Q265" s="175"/>
      <c r="R265" s="249"/>
      <c r="S265" s="201"/>
      <c r="T265" s="428"/>
    </row>
    <row r="266" spans="1:20" ht="18">
      <c r="A266" s="36"/>
      <c r="B266" s="36"/>
      <c r="C266" s="36"/>
      <c r="D266" s="36"/>
      <c r="E266" s="36"/>
      <c r="F266" s="36"/>
      <c r="G266" s="159"/>
      <c r="H266" s="159"/>
      <c r="I266" s="159"/>
      <c r="J266" s="159"/>
      <c r="K266" s="159"/>
      <c r="L266" s="159"/>
      <c r="M266" s="159"/>
      <c r="N266" s="159"/>
      <c r="O266" s="227"/>
      <c r="P266" s="159"/>
      <c r="Q266" s="159"/>
      <c r="R266" s="249"/>
      <c r="S266" s="196"/>
      <c r="T266" s="428"/>
    </row>
    <row r="267" spans="1:20" ht="18">
      <c r="A267" s="36"/>
      <c r="B267" s="36"/>
      <c r="C267" s="36"/>
      <c r="D267" s="36"/>
      <c r="E267" s="36"/>
      <c r="F267" s="36"/>
      <c r="G267" s="159"/>
      <c r="H267" s="159"/>
      <c r="I267" s="159"/>
      <c r="J267" s="159"/>
      <c r="K267" s="159"/>
      <c r="L267" s="159"/>
      <c r="M267" s="159"/>
      <c r="N267" s="159"/>
      <c r="O267" s="227"/>
      <c r="P267" s="159"/>
      <c r="Q267" s="159"/>
      <c r="R267" s="249"/>
      <c r="S267" s="196"/>
      <c r="T267" s="428"/>
    </row>
    <row r="268" spans="1:20" ht="18">
      <c r="A268" s="36"/>
      <c r="B268" s="36"/>
      <c r="C268" s="36"/>
      <c r="D268" s="36"/>
      <c r="E268" s="36"/>
      <c r="F268" s="36"/>
      <c r="G268" s="159"/>
      <c r="H268" s="159"/>
      <c r="I268" s="159"/>
      <c r="J268" s="159"/>
      <c r="K268" s="159"/>
      <c r="L268" s="159"/>
      <c r="M268" s="159"/>
      <c r="N268" s="159"/>
      <c r="O268" s="227"/>
      <c r="P268" s="159"/>
      <c r="Q268" s="159"/>
      <c r="R268" s="249"/>
      <c r="S268" s="196"/>
      <c r="T268" s="428"/>
    </row>
    <row r="269" spans="1:20" ht="18">
      <c r="A269" s="36"/>
      <c r="B269" s="36"/>
      <c r="C269" s="36"/>
      <c r="D269" s="36"/>
      <c r="E269" s="36"/>
      <c r="F269" s="36"/>
      <c r="G269" s="159"/>
      <c r="H269" s="159"/>
      <c r="I269" s="159"/>
      <c r="J269" s="159"/>
      <c r="K269" s="159"/>
      <c r="L269" s="159"/>
      <c r="M269" s="159"/>
      <c r="N269" s="159"/>
      <c r="O269" s="227"/>
      <c r="P269" s="159"/>
      <c r="Q269" s="159"/>
      <c r="R269" s="249"/>
      <c r="S269" s="196"/>
      <c r="T269" s="428"/>
    </row>
    <row r="270" spans="1:20" ht="18">
      <c r="A270" s="36"/>
      <c r="B270" s="36"/>
      <c r="C270" s="36"/>
      <c r="D270" s="36"/>
      <c r="E270" s="36"/>
      <c r="F270" s="36"/>
      <c r="G270" s="159"/>
      <c r="H270" s="159"/>
      <c r="I270" s="159"/>
      <c r="J270" s="159"/>
      <c r="K270" s="159"/>
      <c r="L270" s="159"/>
      <c r="M270" s="159"/>
      <c r="N270" s="159"/>
      <c r="O270" s="227"/>
      <c r="P270" s="159"/>
      <c r="Q270" s="159"/>
      <c r="R270" s="249"/>
      <c r="S270" s="196"/>
      <c r="T270" s="428"/>
    </row>
    <row r="271" spans="1:20" ht="18">
      <c r="A271" s="36"/>
      <c r="B271" s="36"/>
      <c r="C271" s="36"/>
      <c r="D271" s="36"/>
      <c r="E271" s="36"/>
      <c r="F271" s="36"/>
      <c r="G271" s="159"/>
      <c r="H271" s="159"/>
      <c r="I271" s="159"/>
      <c r="J271" s="159"/>
      <c r="K271" s="159"/>
      <c r="L271" s="159"/>
      <c r="M271" s="159"/>
      <c r="N271" s="159"/>
      <c r="O271" s="227"/>
      <c r="P271" s="159"/>
      <c r="Q271" s="159"/>
      <c r="R271" s="249"/>
      <c r="S271" s="196"/>
      <c r="T271" s="428"/>
    </row>
    <row r="272" spans="1:20" ht="18">
      <c r="A272" s="36"/>
      <c r="B272" s="36"/>
      <c r="C272" s="36"/>
      <c r="D272" s="36"/>
      <c r="E272" s="36"/>
      <c r="F272" s="36"/>
      <c r="G272" s="159"/>
      <c r="H272" s="159"/>
      <c r="I272" s="159"/>
      <c r="J272" s="159"/>
      <c r="K272" s="159"/>
      <c r="L272" s="159"/>
      <c r="M272" s="159"/>
      <c r="N272" s="159"/>
      <c r="O272" s="227"/>
      <c r="P272" s="159"/>
      <c r="Q272" s="159"/>
      <c r="R272" s="249"/>
      <c r="S272" s="196"/>
      <c r="T272" s="428"/>
    </row>
    <row r="273" spans="1:20" ht="18">
      <c r="A273" s="36"/>
      <c r="B273" s="36"/>
      <c r="C273" s="36"/>
      <c r="D273" s="36"/>
      <c r="E273" s="36"/>
      <c r="F273" s="36"/>
      <c r="G273" s="159"/>
      <c r="H273" s="159"/>
      <c r="I273" s="159"/>
      <c r="J273" s="159"/>
      <c r="K273" s="159"/>
      <c r="L273" s="159"/>
      <c r="M273" s="159"/>
      <c r="N273" s="159"/>
      <c r="O273" s="227"/>
      <c r="P273" s="159"/>
      <c r="Q273" s="159"/>
      <c r="R273" s="249"/>
      <c r="S273" s="196"/>
      <c r="T273" s="428"/>
    </row>
    <row r="274" spans="7:20" ht="18">
      <c r="G274" s="177"/>
      <c r="H274" s="177"/>
      <c r="I274" s="177"/>
      <c r="J274" s="177"/>
      <c r="K274" s="177"/>
      <c r="L274" s="177"/>
      <c r="M274" s="177"/>
      <c r="N274" s="177"/>
      <c r="O274" s="232"/>
      <c r="P274" s="177"/>
      <c r="Q274" s="177"/>
      <c r="R274" s="254"/>
      <c r="S274" s="202"/>
      <c r="T274" s="433"/>
    </row>
    <row r="275" spans="7:20" ht="18">
      <c r="G275" s="177"/>
      <c r="H275" s="177"/>
      <c r="I275" s="177"/>
      <c r="J275" s="177"/>
      <c r="K275" s="177"/>
      <c r="L275" s="177"/>
      <c r="M275" s="177"/>
      <c r="N275" s="177"/>
      <c r="O275" s="232"/>
      <c r="P275" s="177"/>
      <c r="Q275" s="177"/>
      <c r="R275" s="254"/>
      <c r="S275" s="202"/>
      <c r="T275" s="433"/>
    </row>
    <row r="276" spans="7:20" ht="18">
      <c r="G276" s="177"/>
      <c r="H276" s="177"/>
      <c r="I276" s="177"/>
      <c r="J276" s="177"/>
      <c r="K276" s="177"/>
      <c r="L276" s="177"/>
      <c r="M276" s="177"/>
      <c r="N276" s="177"/>
      <c r="O276" s="232"/>
      <c r="P276" s="177"/>
      <c r="Q276" s="177"/>
      <c r="R276" s="254"/>
      <c r="S276" s="202"/>
      <c r="T276" s="433"/>
    </row>
    <row r="277" spans="1:20" ht="18">
      <c r="A277" s="32"/>
      <c r="B277" s="32"/>
      <c r="C277" s="32"/>
      <c r="D277" s="32"/>
      <c r="E277" s="32"/>
      <c r="G277" s="177"/>
      <c r="H277" s="177"/>
      <c r="I277" s="177"/>
      <c r="J277" s="177"/>
      <c r="K277" s="177"/>
      <c r="L277" s="177"/>
      <c r="M277" s="177"/>
      <c r="N277" s="177"/>
      <c r="O277" s="232"/>
      <c r="P277" s="177"/>
      <c r="Q277" s="177"/>
      <c r="R277" s="254"/>
      <c r="S277" s="202"/>
      <c r="T277" s="433"/>
    </row>
    <row r="278" spans="1:20" ht="18">
      <c r="A278" s="35"/>
      <c r="G278" s="177"/>
      <c r="H278" s="177"/>
      <c r="I278" s="177"/>
      <c r="J278" s="177"/>
      <c r="K278" s="177"/>
      <c r="L278" s="177"/>
      <c r="M278" s="177"/>
      <c r="N278" s="177"/>
      <c r="O278" s="232"/>
      <c r="P278" s="177"/>
      <c r="Q278" s="177"/>
      <c r="R278" s="254"/>
      <c r="S278" s="202"/>
      <c r="T278" s="433"/>
    </row>
    <row r="279" spans="1:20" ht="18">
      <c r="A279" s="4"/>
      <c r="B279" s="32"/>
      <c r="C279" s="32"/>
      <c r="G279" s="177"/>
      <c r="H279" s="177"/>
      <c r="I279" s="177"/>
      <c r="J279" s="177"/>
      <c r="K279" s="177"/>
      <c r="L279" s="177"/>
      <c r="M279" s="177"/>
      <c r="N279" s="177"/>
      <c r="O279" s="232"/>
      <c r="P279" s="177"/>
      <c r="Q279" s="177"/>
      <c r="R279" s="254"/>
      <c r="S279" s="202"/>
      <c r="T279" s="433"/>
    </row>
    <row r="280" spans="1:20" ht="18">
      <c r="A280" s="5"/>
      <c r="B280" s="36"/>
      <c r="C280" s="36"/>
      <c r="D280" s="36"/>
      <c r="E280" s="36"/>
      <c r="F280" s="36"/>
      <c r="G280" s="159"/>
      <c r="H280" s="159"/>
      <c r="I280" s="159"/>
      <c r="J280" s="159"/>
      <c r="K280" s="159"/>
      <c r="L280" s="159"/>
      <c r="M280" s="161"/>
      <c r="N280" s="161"/>
      <c r="O280" s="233"/>
      <c r="P280" s="161"/>
      <c r="Q280" s="161"/>
      <c r="R280" s="255"/>
      <c r="S280" s="203"/>
      <c r="T280" s="434"/>
    </row>
    <row r="281" spans="1:20" ht="18">
      <c r="A281" s="36"/>
      <c r="B281" s="36"/>
      <c r="C281" s="36"/>
      <c r="D281" s="36"/>
      <c r="E281" s="36"/>
      <c r="F281" s="36"/>
      <c r="G281" s="159"/>
      <c r="H281" s="159"/>
      <c r="I281" s="159"/>
      <c r="J281" s="159"/>
      <c r="K281" s="159"/>
      <c r="L281" s="160"/>
      <c r="M281" s="160"/>
      <c r="N281" s="160"/>
      <c r="O281" s="222"/>
      <c r="P281" s="160"/>
      <c r="Q281" s="160"/>
      <c r="R281" s="245"/>
      <c r="S281" s="191"/>
      <c r="T281" s="424"/>
    </row>
    <row r="282" spans="1:20" ht="17.25" customHeight="1">
      <c r="A282" s="119"/>
      <c r="B282" s="119"/>
      <c r="C282" s="119"/>
      <c r="D282" s="119"/>
      <c r="E282" s="119"/>
      <c r="F282" s="119"/>
      <c r="G282" s="161"/>
      <c r="H282" s="159"/>
      <c r="I282" s="159"/>
      <c r="J282" s="159"/>
      <c r="K282" s="159"/>
      <c r="L282" s="165"/>
      <c r="M282" s="159"/>
      <c r="N282" s="159"/>
      <c r="O282" s="227"/>
      <c r="P282" s="159"/>
      <c r="Q282" s="159"/>
      <c r="R282" s="249"/>
      <c r="S282" s="196"/>
      <c r="T282" s="428"/>
    </row>
    <row r="283" spans="1:20" ht="18">
      <c r="A283" s="14"/>
      <c r="B283" s="36"/>
      <c r="C283" s="36"/>
      <c r="D283" s="36"/>
      <c r="E283" s="36"/>
      <c r="F283" s="36"/>
      <c r="G283" s="159"/>
      <c r="H283" s="159"/>
      <c r="I283" s="159"/>
      <c r="J283" s="159"/>
      <c r="K283" s="159"/>
      <c r="L283" s="159"/>
      <c r="M283" s="159"/>
      <c r="N283" s="159"/>
      <c r="O283" s="227"/>
      <c r="P283" s="159"/>
      <c r="Q283" s="159"/>
      <c r="R283" s="249"/>
      <c r="S283" s="196"/>
      <c r="T283" s="428"/>
    </row>
    <row r="284" spans="1:20" ht="18">
      <c r="A284" s="14"/>
      <c r="B284" s="36"/>
      <c r="C284" s="36"/>
      <c r="D284" s="36"/>
      <c r="E284" s="36"/>
      <c r="F284" s="36"/>
      <c r="G284" s="159"/>
      <c r="H284" s="159"/>
      <c r="I284" s="159"/>
      <c r="J284" s="159"/>
      <c r="K284" s="159"/>
      <c r="L284" s="159"/>
      <c r="M284" s="159"/>
      <c r="N284" s="159"/>
      <c r="O284" s="227"/>
      <c r="P284" s="159"/>
      <c r="Q284" s="159"/>
      <c r="R284" s="249"/>
      <c r="S284" s="196"/>
      <c r="T284" s="428"/>
    </row>
    <row r="285" spans="1:20" ht="18">
      <c r="A285" s="14"/>
      <c r="B285" s="36"/>
      <c r="C285" s="36"/>
      <c r="D285" s="36"/>
      <c r="E285" s="36"/>
      <c r="F285" s="36"/>
      <c r="G285" s="159"/>
      <c r="H285" s="159"/>
      <c r="I285" s="159"/>
      <c r="J285" s="159"/>
      <c r="K285" s="159"/>
      <c r="L285" s="159"/>
      <c r="M285" s="159"/>
      <c r="N285" s="159"/>
      <c r="O285" s="227"/>
      <c r="P285" s="159"/>
      <c r="Q285" s="159"/>
      <c r="R285" s="249"/>
      <c r="S285" s="196"/>
      <c r="T285" s="428"/>
    </row>
    <row r="286" spans="1:20" ht="18">
      <c r="A286" s="14"/>
      <c r="B286" s="36"/>
      <c r="C286" s="36"/>
      <c r="D286" s="36"/>
      <c r="E286" s="36"/>
      <c r="F286" s="36"/>
      <c r="G286" s="159"/>
      <c r="H286" s="159"/>
      <c r="I286" s="159"/>
      <c r="J286" s="159"/>
      <c r="K286" s="159"/>
      <c r="L286" s="159"/>
      <c r="M286" s="159"/>
      <c r="N286" s="159"/>
      <c r="O286" s="227"/>
      <c r="P286" s="159"/>
      <c r="Q286" s="159"/>
      <c r="R286" s="249"/>
      <c r="S286" s="196"/>
      <c r="T286" s="428"/>
    </row>
    <row r="287" spans="1:20" ht="18">
      <c r="A287" s="14"/>
      <c r="B287" s="36"/>
      <c r="C287" s="36"/>
      <c r="D287" s="36"/>
      <c r="E287" s="36"/>
      <c r="F287" s="36"/>
      <c r="G287" s="159"/>
      <c r="H287" s="159"/>
      <c r="I287" s="159"/>
      <c r="J287" s="159"/>
      <c r="K287" s="159"/>
      <c r="L287" s="159"/>
      <c r="M287" s="159"/>
      <c r="N287" s="159"/>
      <c r="O287" s="227"/>
      <c r="P287" s="159"/>
      <c r="Q287" s="159"/>
      <c r="R287" s="249"/>
      <c r="S287" s="196"/>
      <c r="T287" s="428"/>
    </row>
    <row r="288" spans="1:20" ht="18">
      <c r="A288" s="14"/>
      <c r="B288" s="36"/>
      <c r="C288" s="36"/>
      <c r="D288" s="36"/>
      <c r="E288" s="36"/>
      <c r="F288" s="36"/>
      <c r="G288" s="159"/>
      <c r="H288" s="159"/>
      <c r="I288" s="159"/>
      <c r="J288" s="159"/>
      <c r="K288" s="159"/>
      <c r="L288" s="159"/>
      <c r="M288" s="159"/>
      <c r="N288" s="159"/>
      <c r="O288" s="227"/>
      <c r="P288" s="159"/>
      <c r="Q288" s="159"/>
      <c r="R288" s="249"/>
      <c r="S288" s="196"/>
      <c r="T288" s="428"/>
    </row>
    <row r="289" spans="1:20" ht="18">
      <c r="A289" s="14"/>
      <c r="B289" s="36"/>
      <c r="C289" s="36"/>
      <c r="D289" s="36"/>
      <c r="E289" s="36"/>
      <c r="F289" s="36"/>
      <c r="G289" s="159"/>
      <c r="H289" s="159"/>
      <c r="I289" s="159"/>
      <c r="J289" s="159"/>
      <c r="K289" s="159"/>
      <c r="L289" s="159"/>
      <c r="M289" s="159"/>
      <c r="N289" s="159"/>
      <c r="O289" s="227"/>
      <c r="P289" s="159"/>
      <c r="Q289" s="159"/>
      <c r="R289" s="249"/>
      <c r="S289" s="196"/>
      <c r="T289" s="428"/>
    </row>
    <row r="290" spans="1:20" ht="18">
      <c r="A290" s="14"/>
      <c r="B290" s="36"/>
      <c r="C290" s="36"/>
      <c r="D290" s="36"/>
      <c r="E290" s="36"/>
      <c r="F290" s="36"/>
      <c r="G290" s="159"/>
      <c r="H290" s="159"/>
      <c r="I290" s="159"/>
      <c r="J290" s="159"/>
      <c r="K290" s="159"/>
      <c r="L290" s="159"/>
      <c r="M290" s="159"/>
      <c r="N290" s="159"/>
      <c r="O290" s="227"/>
      <c r="P290" s="159"/>
      <c r="Q290" s="159"/>
      <c r="R290" s="249"/>
      <c r="S290" s="196"/>
      <c r="T290" s="428"/>
    </row>
    <row r="291" spans="1:20" ht="18">
      <c r="A291" s="36"/>
      <c r="B291" s="36"/>
      <c r="C291" s="36"/>
      <c r="D291" s="36"/>
      <c r="E291" s="36"/>
      <c r="F291" s="36"/>
      <c r="G291" s="159"/>
      <c r="H291" s="159"/>
      <c r="I291" s="159"/>
      <c r="J291" s="159"/>
      <c r="K291" s="159"/>
      <c r="L291" s="159"/>
      <c r="M291" s="159"/>
      <c r="N291" s="159"/>
      <c r="O291" s="227"/>
      <c r="P291" s="159"/>
      <c r="Q291" s="159"/>
      <c r="R291" s="249"/>
      <c r="S291" s="196"/>
      <c r="T291" s="428"/>
    </row>
    <row r="292" spans="1:20" ht="18">
      <c r="A292" s="36"/>
      <c r="B292" s="36"/>
      <c r="C292" s="36"/>
      <c r="D292" s="36"/>
      <c r="E292" s="36"/>
      <c r="F292" s="36"/>
      <c r="G292" s="161"/>
      <c r="H292" s="159"/>
      <c r="I292" s="159"/>
      <c r="J292" s="159"/>
      <c r="K292" s="159"/>
      <c r="L292" s="159"/>
      <c r="M292" s="159"/>
      <c r="N292" s="159"/>
      <c r="O292" s="227"/>
      <c r="P292" s="159"/>
      <c r="Q292" s="159"/>
      <c r="R292" s="249"/>
      <c r="S292" s="196"/>
      <c r="T292" s="428"/>
    </row>
    <row r="293" spans="1:20" ht="18">
      <c r="A293" s="36"/>
      <c r="B293" s="36"/>
      <c r="C293" s="36"/>
      <c r="D293" s="36"/>
      <c r="E293" s="36"/>
      <c r="F293" s="36"/>
      <c r="G293" s="159"/>
      <c r="H293" s="159"/>
      <c r="I293" s="159"/>
      <c r="J293" s="159"/>
      <c r="K293" s="159"/>
      <c r="L293" s="159"/>
      <c r="M293" s="159"/>
      <c r="N293" s="159"/>
      <c r="O293" s="227"/>
      <c r="P293" s="159"/>
      <c r="Q293" s="159"/>
      <c r="R293" s="249"/>
      <c r="S293" s="196"/>
      <c r="T293" s="428"/>
    </row>
    <row r="294" spans="1:20" ht="18">
      <c r="A294" s="36"/>
      <c r="B294" s="36"/>
      <c r="C294" s="36"/>
      <c r="D294" s="36"/>
      <c r="E294" s="36"/>
      <c r="F294" s="36"/>
      <c r="G294" s="159"/>
      <c r="H294" s="159"/>
      <c r="I294" s="159"/>
      <c r="J294" s="159"/>
      <c r="K294" s="159"/>
      <c r="L294" s="159"/>
      <c r="M294" s="159"/>
      <c r="N294" s="159"/>
      <c r="O294" s="227"/>
      <c r="P294" s="159"/>
      <c r="Q294" s="159"/>
      <c r="R294" s="249"/>
      <c r="S294" s="196"/>
      <c r="T294" s="428"/>
    </row>
    <row r="295" spans="1:20" ht="18">
      <c r="A295" s="36"/>
      <c r="B295" s="36"/>
      <c r="C295" s="36"/>
      <c r="D295" s="36"/>
      <c r="E295" s="36"/>
      <c r="F295" s="36"/>
      <c r="G295" s="159"/>
      <c r="H295" s="159"/>
      <c r="I295" s="159"/>
      <c r="J295" s="159"/>
      <c r="K295" s="159"/>
      <c r="L295" s="159"/>
      <c r="M295" s="159"/>
      <c r="N295" s="159"/>
      <c r="O295" s="227"/>
      <c r="P295" s="159"/>
      <c r="Q295" s="159"/>
      <c r="R295" s="249"/>
      <c r="S295" s="196"/>
      <c r="T295" s="428"/>
    </row>
    <row r="296" spans="7:20" ht="18">
      <c r="G296" s="177"/>
      <c r="H296" s="177"/>
      <c r="I296" s="177"/>
      <c r="J296" s="177"/>
      <c r="K296" s="177"/>
      <c r="L296" s="177"/>
      <c r="M296" s="177"/>
      <c r="N296" s="177"/>
      <c r="O296" s="232"/>
      <c r="P296" s="177"/>
      <c r="Q296" s="177"/>
      <c r="R296" s="254"/>
      <c r="S296" s="202"/>
      <c r="T296" s="433"/>
    </row>
    <row r="297" spans="7:20" ht="18">
      <c r="G297" s="177"/>
      <c r="H297" s="177"/>
      <c r="I297" s="177"/>
      <c r="J297" s="177"/>
      <c r="K297" s="177"/>
      <c r="L297" s="177"/>
      <c r="M297" s="177"/>
      <c r="N297" s="177"/>
      <c r="O297" s="232"/>
      <c r="P297" s="177"/>
      <c r="Q297" s="177"/>
      <c r="R297" s="254"/>
      <c r="S297" s="202"/>
      <c r="T297" s="433"/>
    </row>
  </sheetData>
  <mergeCells count="77">
    <mergeCell ref="G5:J5"/>
    <mergeCell ref="I51:K51"/>
    <mergeCell ref="V47:W47"/>
    <mergeCell ref="I45:K45"/>
    <mergeCell ref="I44:K44"/>
    <mergeCell ref="I47:K47"/>
    <mergeCell ref="I49:K49"/>
    <mergeCell ref="I48:K48"/>
    <mergeCell ref="I42:K42"/>
    <mergeCell ref="I37:K37"/>
    <mergeCell ref="I63:K63"/>
    <mergeCell ref="I58:K58"/>
    <mergeCell ref="I61:K61"/>
    <mergeCell ref="I60:K60"/>
    <mergeCell ref="I59:K59"/>
    <mergeCell ref="I62:K62"/>
    <mergeCell ref="I39:K39"/>
    <mergeCell ref="I41:K41"/>
    <mergeCell ref="I35:K35"/>
    <mergeCell ref="I32:K32"/>
    <mergeCell ref="I33:K33"/>
    <mergeCell ref="I36:K36"/>
    <mergeCell ref="I34:K34"/>
    <mergeCell ref="I40:K40"/>
    <mergeCell ref="I38:K38"/>
    <mergeCell ref="I10:K10"/>
    <mergeCell ref="I13:K13"/>
    <mergeCell ref="I12:K12"/>
    <mergeCell ref="I14:K14"/>
    <mergeCell ref="I20:K20"/>
    <mergeCell ref="I21:K21"/>
    <mergeCell ref="I23:K23"/>
    <mergeCell ref="I17:K17"/>
    <mergeCell ref="I22:K22"/>
    <mergeCell ref="I11:K11"/>
    <mergeCell ref="I30:K30"/>
    <mergeCell ref="I31:K31"/>
    <mergeCell ref="I27:K27"/>
    <mergeCell ref="I28:K28"/>
    <mergeCell ref="I29:K29"/>
    <mergeCell ref="I24:K24"/>
    <mergeCell ref="I25:K25"/>
    <mergeCell ref="I15:K15"/>
    <mergeCell ref="I18:K18"/>
    <mergeCell ref="L6:L7"/>
    <mergeCell ref="M6:M7"/>
    <mergeCell ref="O6:O7"/>
    <mergeCell ref="I9:K9"/>
    <mergeCell ref="N6:N7"/>
    <mergeCell ref="I55:K55"/>
    <mergeCell ref="I54:K54"/>
    <mergeCell ref="M123:M124"/>
    <mergeCell ref="I77:K77"/>
    <mergeCell ref="I78:K78"/>
    <mergeCell ref="I79:K79"/>
    <mergeCell ref="L123:L124"/>
    <mergeCell ref="I80:K80"/>
    <mergeCell ref="I91:K91"/>
    <mergeCell ref="H110:J110"/>
    <mergeCell ref="I50:K50"/>
    <mergeCell ref="I73:K73"/>
    <mergeCell ref="A98:K98"/>
    <mergeCell ref="I76:K76"/>
    <mergeCell ref="I75:K75"/>
    <mergeCell ref="I71:K71"/>
    <mergeCell ref="I68:K68"/>
    <mergeCell ref="I74:K74"/>
    <mergeCell ref="I56:K56"/>
    <mergeCell ref="I69:K69"/>
    <mergeCell ref="I70:K70"/>
    <mergeCell ref="I64:K64"/>
    <mergeCell ref="I67:K67"/>
    <mergeCell ref="I65:K65"/>
    <mergeCell ref="I66:K66"/>
    <mergeCell ref="I52:K52"/>
    <mergeCell ref="I57:K57"/>
    <mergeCell ref="I53:K53"/>
  </mergeCells>
  <printOptions horizontalCentered="1" verticalCentered="1"/>
  <pageMargins left="0.15748031496062992" right="0.15748031496062992" top="0.3937007874015748" bottom="0.3937007874015748" header="0" footer="0"/>
  <pageSetup fitToHeight="4" horizontalDpi="300" verticalDpi="300" orientation="landscape" paperSize="9" scale="55" r:id="rId1"/>
  <headerFooter alignWithMargins="0">
    <oddHeader>&amp;R&amp;D</oddHeader>
    <oddFooter>&amp;Lodbor dopravy, SÚS - schůze Rady KhK, dne 27.11.2006
&amp;CStránka&amp;Pz&amp;N&amp;R&amp;9Zpracoval: Ing.Noháček SÚS KHK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2006-11-24T12:37:32Z</cp:lastPrinted>
  <dcterms:created xsi:type="dcterms:W3CDTF">2005-01-05T12:56:46Z</dcterms:created>
  <dcterms:modified xsi:type="dcterms:W3CDTF">2006-11-27T15:13:48Z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-1828163636</vt:i4>
  </property>
  <property fmtid="{D5CDD505-2E9C-101B-9397-08002B2CF9AE}" pid="3" name="_EmailSubject">
    <vt:lpwstr>investice</vt:lpwstr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PreviousAdHocReviewCycleID">
    <vt:i4>1187292551</vt:i4>
  </property>
  <property fmtid="{D5CDD505-2E9C-101B-9397-08002B2CF9AE}" pid="7" name="_ReviewingToolsShownOnce">
    <vt:lpwstr/>
  </property>
</Properties>
</file>