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65" windowHeight="7875" activeTab="0"/>
  </bookViews>
  <sheets>
    <sheet name="3. ZR " sheetId="1" r:id="rId1"/>
  </sheets>
  <definedNames>
    <definedName name="_xlnm.Print_Titles" localSheetId="0">'3. ZR '!$6:$8</definedName>
  </definedNames>
  <calcPr fullCalcOnLoad="1"/>
</workbook>
</file>

<file path=xl/sharedStrings.xml><?xml version="1.0" encoding="utf-8"?>
<sst xmlns="http://schemas.openxmlformats.org/spreadsheetml/2006/main" count="315" uniqueCount="186">
  <si>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</si>
  <si>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</si>
  <si>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</si>
  <si>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</si>
  <si>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</si>
  <si>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</si>
  <si>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</si>
  <si>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</si>
  <si>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</si>
  <si>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</si>
  <si>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</si>
  <si>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</si>
  <si>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</si>
  <si>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</si>
  <si>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</si>
  <si>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</si>
  <si>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</si>
  <si>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</si>
  <si>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</si>
  <si>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</si>
  <si>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</si>
  <si>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</si>
  <si>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</si>
  <si>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</si>
  <si>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</si>
  <si>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</si>
  <si>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</si>
  <si>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</si>
  <si>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</si>
  <si>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</si>
  <si>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</si>
  <si>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</si>
  <si>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</si>
  <si>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</si>
  <si>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</si>
  <si>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</si>
  <si>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</si>
  <si>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neinvestiční dotace s.r.o. OREDO</t>
  </si>
  <si>
    <t>soutěže a přehlídky - SR</t>
  </si>
  <si>
    <t>rezerva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</si>
  <si>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</si>
  <si>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</si>
  <si>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</si>
  <si>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</si>
  <si>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</si>
  <si>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</si>
  <si>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</si>
  <si>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</si>
  <si>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</si>
  <si>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</si>
  <si>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</si>
  <si>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</si>
  <si>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</si>
  <si>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</si>
  <si>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</si>
  <si>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</si>
  <si>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</si>
  <si>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</si>
  <si>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>investiční dotace PO</t>
  </si>
  <si>
    <t>neinvestiční dotace obcím</t>
  </si>
  <si>
    <t>dosud nerozděleno</t>
  </si>
  <si>
    <t xml:space="preserve">  z MPSV</t>
  </si>
  <si>
    <t>grantové a dílčí programy a samostatné projekty</t>
  </si>
  <si>
    <t>pronájem a nákl.na detaš.pracoviště</t>
  </si>
  <si>
    <t>dot.na sociál.služby nestát.nezisk.org.-SR</t>
  </si>
  <si>
    <t xml:space="preserve">vodohosp.akce dle vodního zákona </t>
  </si>
  <si>
    <t>kofinancování</t>
  </si>
  <si>
    <t>kap. 13 - evropská integrace</t>
  </si>
  <si>
    <t xml:space="preserve">             z toho: CEP</t>
  </si>
  <si>
    <t>Progr.podp.soc.sl.posk.nestát.nezisk.org.-SR</t>
  </si>
  <si>
    <t xml:space="preserve">Rozpočet </t>
  </si>
  <si>
    <t>rozpočtu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</si>
  <si>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</si>
  <si>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</si>
  <si>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</si>
  <si>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</si>
  <si>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</si>
  <si>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</si>
  <si>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</si>
  <si>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ROZPOČET KRÁLOVÉHRADECKÉHO KRAJE</t>
  </si>
  <si>
    <t>správa majetku kraje - běžné výdaje</t>
  </si>
  <si>
    <t>kap. 12 - správa majetku kraje</t>
  </si>
  <si>
    <t>investiční dotace obcím</t>
  </si>
  <si>
    <t>neinvestiční dotace a.s.</t>
  </si>
  <si>
    <t>Příloha č. 1</t>
  </si>
  <si>
    <t>akontace leasingu AC</t>
  </si>
  <si>
    <t>NA ROK 2006</t>
  </si>
  <si>
    <t xml:space="preserve">příjmy v rámci FV </t>
  </si>
  <si>
    <t>přijaté úroky</t>
  </si>
  <si>
    <t>vratka návratné finanční výpomoci</t>
  </si>
  <si>
    <t xml:space="preserve">    v tom odvětví: dopravy</t>
  </si>
  <si>
    <t>program obnovy venkova</t>
  </si>
  <si>
    <t xml:space="preserve">  odv.život.prostř.-ochr.přírody a krajiny</t>
  </si>
  <si>
    <t>zastupitelstvo kraje - kapitálové výdaje</t>
  </si>
  <si>
    <t>cestovní ruch - kapitálové výdaje</t>
  </si>
  <si>
    <t>přijaté úvěry</t>
  </si>
  <si>
    <t xml:space="preserve">  z toho: PO - investiční dotace</t>
  </si>
  <si>
    <t xml:space="preserve">             OREDO s.r.o. - investiční dotace</t>
  </si>
  <si>
    <t xml:space="preserve">             kapitálové výdaje odvětví</t>
  </si>
  <si>
    <t xml:space="preserve">                  - neinvestiční příspěvek</t>
  </si>
  <si>
    <t xml:space="preserve">             kapitál.výdaje odvětví</t>
  </si>
  <si>
    <t>činnost krajského úřadu - kapitálové výdaje</t>
  </si>
  <si>
    <t>kap. 02 - životní prostředí a zemědělství</t>
  </si>
  <si>
    <t>kap. 50 - Fond rozvoje a reprodukce KHK</t>
  </si>
  <si>
    <t xml:space="preserve">  od krajů</t>
  </si>
  <si>
    <t>nájemné - SR</t>
  </si>
  <si>
    <t xml:space="preserve">   z toho: investiční dotace obcím</t>
  </si>
  <si>
    <t xml:space="preserve">                        neinvestiční půjčené prostředky</t>
  </si>
  <si>
    <t xml:space="preserve">             z toho: investiční půjčené prostředky</t>
  </si>
  <si>
    <t>projekt PILOT 1 - SR</t>
  </si>
  <si>
    <t>vzd.poskytovatelů a zadavatelů v obl.soc.sl.-SR</t>
  </si>
  <si>
    <t>Rozvoj kapacit dalšího profes.vzd.- SR z r.2005</t>
  </si>
  <si>
    <t xml:space="preserve">                        investiční dotace obcím</t>
  </si>
  <si>
    <t xml:space="preserve">             investiční dotace a.s.</t>
  </si>
  <si>
    <t xml:space="preserve">             investiční dotace PO</t>
  </si>
  <si>
    <t>splátky půjček</t>
  </si>
  <si>
    <t xml:space="preserve">                        investiční dotace PO - CEP</t>
  </si>
  <si>
    <t xml:space="preserve">z toho: projekt HODINA </t>
  </si>
  <si>
    <t>zapojení výsledku hospodaření</t>
  </si>
  <si>
    <t>investiční půjčené prostředky obcím</t>
  </si>
  <si>
    <t xml:space="preserve">   z toho: SÚS</t>
  </si>
  <si>
    <t xml:space="preserve">  z toho: neinvestiční dotace obcím</t>
  </si>
  <si>
    <t>projekt HODINA - z dot.SR z r.2005</t>
  </si>
  <si>
    <t>PHARE 2003-podp.soc.znevýhod.ob.-z dot.SR z r.2005</t>
  </si>
  <si>
    <t>vzd.posk.a zadavatelů v obl.soc.sl.-z dot.SR z r.2005</t>
  </si>
  <si>
    <t>po 2. změně</t>
  </si>
  <si>
    <t xml:space="preserve">  z MMR</t>
  </si>
  <si>
    <t>nedaňové př.odv.soc.v.</t>
  </si>
  <si>
    <t>z toho: daň z příjmů právnických osob za kraje</t>
  </si>
  <si>
    <t xml:space="preserve">                        životní prostředí a zemědělatví</t>
  </si>
  <si>
    <t>volby do zastupitelstev obcí - SR</t>
  </si>
  <si>
    <t>volby do PS Parlamentu ČR - SR</t>
  </si>
  <si>
    <t>vklad pro založení akciové společnosti</t>
  </si>
  <si>
    <t>SROP - EPC - bud.regionál.partnerství - SR</t>
  </si>
  <si>
    <t>projekt HODINA - SR</t>
  </si>
  <si>
    <t>projekt fin.asistentů pedagoga - SR</t>
  </si>
  <si>
    <t>grantový projekt ZŠ SNP - SR</t>
  </si>
  <si>
    <t>investiční přijaté dotace</t>
  </si>
  <si>
    <t>úhrada daně z příjmů právnických osob za kraj</t>
  </si>
  <si>
    <t>kap. 39 - regionální rozvoj</t>
  </si>
  <si>
    <t xml:space="preserve">kap. 40 - územní plánování </t>
  </si>
  <si>
    <t xml:space="preserve">             běžné výdaje odvětví</t>
  </si>
  <si>
    <t xml:space="preserve">             neinvestiční příspěvek PO</t>
  </si>
  <si>
    <t>státní informační politika ve vzdělávání - SR</t>
  </si>
  <si>
    <t>grantové a dílčí programy a samostat.projekty-CR</t>
  </si>
  <si>
    <t>grant.a dílčí progr.a samostat.proj.-volnočas.aktivity</t>
  </si>
  <si>
    <t>vzd.posk.soc.sl.k zavádění standardů kvality soc.sl.-SR</t>
  </si>
  <si>
    <t>nedaň.př.odvětví CR</t>
  </si>
  <si>
    <t>OP RLZ 3.3. - administrace projektu - SR</t>
  </si>
  <si>
    <t>kompenzace DPH (PHARE 2003) - SR</t>
  </si>
  <si>
    <t>neinvestiční půjčené prostředky zříz.PO</t>
  </si>
  <si>
    <t xml:space="preserve">neinvestiční půjčené prostředky   </t>
  </si>
  <si>
    <t xml:space="preserve">investiční půjčené prostředky   </t>
  </si>
  <si>
    <t>NÁVRH NA 3. ZMĚNU ROZPOČTU</t>
  </si>
  <si>
    <t>3. změna</t>
  </si>
  <si>
    <t>po 3. změně</t>
  </si>
  <si>
    <t xml:space="preserve">  z MZ</t>
  </si>
  <si>
    <t xml:space="preserve">  z MK</t>
  </si>
  <si>
    <t xml:space="preserve">  od SÚJB</t>
  </si>
  <si>
    <t xml:space="preserve">  z MPO</t>
  </si>
  <si>
    <t xml:space="preserve">investiční dotace ze SR prostř.čerpacích účtů </t>
  </si>
  <si>
    <t xml:space="preserve">  odvětví kultury</t>
  </si>
  <si>
    <t xml:space="preserve">  odvětví sociálních věcí</t>
  </si>
  <si>
    <t>kapitálové příjmy</t>
  </si>
  <si>
    <t xml:space="preserve">  odvětví školství</t>
  </si>
  <si>
    <t>preventivní programy - SR</t>
  </si>
  <si>
    <t>vzdělávání žáků - dětí azylantů a cizinců - SR</t>
  </si>
  <si>
    <t>podpora romských žáků SŠ - SR</t>
  </si>
  <si>
    <t>projekt ELLA - SR</t>
  </si>
  <si>
    <t xml:space="preserve">  z Národního fondu</t>
  </si>
  <si>
    <t>likvidace nepoužitelných léčiv - SR</t>
  </si>
  <si>
    <t>zabránění vzniku, rozvoje a šíření TBC - SR</t>
  </si>
  <si>
    <t>program protidrogové politiky - SR</t>
  </si>
  <si>
    <t>zlepšení ability Oblastní nemocice RK - SR</t>
  </si>
  <si>
    <t>progr.Veřejné informační služby knihoven - SR</t>
  </si>
  <si>
    <t>kulturní aktivity a projekty - SR</t>
  </si>
  <si>
    <t>dot.ze SR posk.prostř.čerp.účtů u ČS</t>
  </si>
  <si>
    <t>vyhledávání budov se zvýš.výskytem radonu - SR</t>
  </si>
  <si>
    <t>kap. 9 - volnočasové aktivity</t>
  </si>
  <si>
    <t xml:space="preserve">kap. 11 - cestovní ruch </t>
  </si>
  <si>
    <t xml:space="preserve"> v tom pro:</t>
  </si>
  <si>
    <t xml:space="preserve">  ostatní rezerva</t>
  </si>
  <si>
    <t xml:space="preserve">   v tom: PO - investiční dotace</t>
  </si>
  <si>
    <t xml:space="preserve">             nerozděleno</t>
  </si>
  <si>
    <t xml:space="preserve">   v tom: kapitálové výdaje odvětví</t>
  </si>
  <si>
    <t>životní prostředí a zem. - investiční dotace a.s.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</si>
</sst>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3" fontId="0" fillId="0" borderId="0" xfId="0" applyAlignment="1">
      <alignment/>
    </xf>
    <xf numFmtId="3" fontId="0" fillId="0" borderId="0" xfId="0" applyBorder="1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3" fillId="0" borderId="0" xfId="18" applyNumberFormat="1" applyFont="1" applyAlignment="1">
      <alignment horizontal="center"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165" fontId="2" fillId="0" borderId="7" xfId="18" applyNumberFormat="1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0" fillId="0" borderId="9" xfId="0" applyFont="1" applyBorder="1" applyAlignment="1">
      <alignment vertical="center"/>
    </xf>
    <xf numFmtId="165" fontId="2" fillId="0" borderId="10" xfId="18" applyNumberFormat="1" applyFont="1" applyBorder="1" applyAlignment="1">
      <alignment vertical="center"/>
    </xf>
    <xf numFmtId="3" fontId="0" fillId="0" borderId="11" xfId="0" applyFont="1" applyBorder="1" applyAlignment="1">
      <alignment vertical="center"/>
    </xf>
    <xf numFmtId="3" fontId="2" fillId="0" borderId="8" xfId="0" applyFont="1" applyBorder="1" applyAlignment="1">
      <alignment vertical="center"/>
    </xf>
    <xf numFmtId="3" fontId="2" fillId="0" borderId="9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165" fontId="2" fillId="0" borderId="12" xfId="18" applyNumberFormat="1" applyFont="1" applyBorder="1" applyAlignment="1">
      <alignment vertical="center"/>
    </xf>
    <xf numFmtId="165" fontId="1" fillId="0" borderId="13" xfId="18" applyNumberFormat="1" applyFont="1" applyBorder="1" applyAlignment="1">
      <alignment/>
    </xf>
    <xf numFmtId="165" fontId="0" fillId="0" borderId="0" xfId="18" applyNumberFormat="1" applyFont="1" applyAlignment="1">
      <alignment horizontal="right"/>
    </xf>
    <xf numFmtId="165" fontId="2" fillId="0" borderId="14" xfId="18" applyNumberFormat="1" applyFont="1" applyBorder="1" applyAlignment="1">
      <alignment vertical="center"/>
    </xf>
    <xf numFmtId="165" fontId="2" fillId="0" borderId="15" xfId="18" applyNumberFormat="1" applyFont="1" applyBorder="1" applyAlignment="1">
      <alignment vertical="center"/>
    </xf>
    <xf numFmtId="165" fontId="7" fillId="0" borderId="2" xfId="18" applyNumberFormat="1" applyFont="1" applyBorder="1" applyAlignment="1">
      <alignment vertical="center"/>
    </xf>
    <xf numFmtId="165" fontId="7" fillId="0" borderId="4" xfId="18" applyNumberFormat="1" applyFont="1" applyBorder="1" applyAlignment="1">
      <alignment vertical="center"/>
    </xf>
    <xf numFmtId="165" fontId="7" fillId="0" borderId="16" xfId="18" applyNumberFormat="1" applyFont="1" applyBorder="1" applyAlignment="1">
      <alignment vertical="center"/>
    </xf>
    <xf numFmtId="165" fontId="8" fillId="0" borderId="2" xfId="18" applyNumberFormat="1" applyFont="1" applyBorder="1" applyAlignment="1">
      <alignment vertical="center"/>
    </xf>
    <xf numFmtId="165" fontId="8" fillId="0" borderId="10" xfId="18" applyNumberFormat="1" applyFont="1" applyBorder="1" applyAlignment="1">
      <alignment vertical="center"/>
    </xf>
    <xf numFmtId="165" fontId="8" fillId="0" borderId="4" xfId="18" applyNumberFormat="1" applyFont="1" applyBorder="1" applyAlignment="1">
      <alignment vertical="center"/>
    </xf>
    <xf numFmtId="165" fontId="8" fillId="0" borderId="16" xfId="18" applyNumberFormat="1" applyFont="1" applyBorder="1" applyAlignment="1">
      <alignment vertical="center"/>
    </xf>
    <xf numFmtId="3" fontId="9" fillId="0" borderId="2" xfId="0" applyFont="1" applyBorder="1" applyAlignment="1">
      <alignment/>
    </xf>
    <xf numFmtId="3" fontId="1" fillId="0" borderId="2" xfId="0" applyFont="1" applyFill="1" applyBorder="1" applyAlignment="1">
      <alignment/>
    </xf>
    <xf numFmtId="3" fontId="9" fillId="0" borderId="2" xfId="0" applyFont="1" applyFill="1" applyBorder="1" applyAlignment="1">
      <alignment/>
    </xf>
    <xf numFmtId="3" fontId="0" fillId="0" borderId="5" xfId="0" applyBorder="1" applyAlignment="1">
      <alignment/>
    </xf>
    <xf numFmtId="165" fontId="0" fillId="0" borderId="5" xfId="18" applyNumberFormat="1" applyBorder="1" applyAlignment="1">
      <alignment/>
    </xf>
    <xf numFmtId="165" fontId="7" fillId="0" borderId="17" xfId="18" applyNumberFormat="1" applyFont="1" applyBorder="1" applyAlignment="1">
      <alignment vertical="center"/>
    </xf>
    <xf numFmtId="3" fontId="3" fillId="0" borderId="5" xfId="0" applyFont="1" applyBorder="1" applyAlignment="1">
      <alignment/>
    </xf>
    <xf numFmtId="165" fontId="1" fillId="0" borderId="5" xfId="18" applyNumberFormat="1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1" fillId="0" borderId="18" xfId="0" applyFont="1" applyBorder="1" applyAlignment="1">
      <alignment horizontal="center" vertical="center"/>
    </xf>
    <xf numFmtId="3" fontId="0" fillId="0" borderId="19" xfId="0" applyBorder="1" applyAlignment="1">
      <alignment horizontal="center"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9"/>
  <sheetViews>
    <sheetView tabSelected="1" workbookViewId="0" topLeftCell="A121">
      <selection activeCell="B162" sqref="B162"/>
    </sheetView>
  </sheetViews>
  <sheetFormatPr defaultColWidth="9.00390625" defaultRowHeight="12.75"/>
  <cols>
    <col min="1" max="1" width="43.75390625" style="0" customWidth="1"/>
    <col min="2" max="2" width="17.00390625" style="18" customWidth="1"/>
    <col min="3" max="3" width="17.875" style="18" customWidth="1"/>
    <col min="4" max="4" width="17.00390625" style="18" customWidth="1"/>
  </cols>
  <sheetData>
    <row r="1" ht="12.75">
      <c r="D1" s="48" t="s">
        <v>84</v>
      </c>
    </row>
    <row r="2" spans="1:4" ht="19.5" customHeight="1">
      <c r="A2" s="66" t="s">
        <v>79</v>
      </c>
      <c r="B2" s="66"/>
      <c r="C2" s="66"/>
      <c r="D2" s="66"/>
    </row>
    <row r="3" spans="1:4" ht="19.5" customHeight="1">
      <c r="A3" s="67" t="s">
        <v>86</v>
      </c>
      <c r="B3" s="67"/>
      <c r="C3" s="67"/>
      <c r="D3" s="67"/>
    </row>
    <row r="4" spans="1:4" ht="19.5" customHeight="1">
      <c r="A4" s="70" t="s">
        <v>153</v>
      </c>
      <c r="B4" s="71"/>
      <c r="C4" s="71"/>
      <c r="D4" s="71"/>
    </row>
    <row r="5" spans="1:4" ht="12.75" customHeight="1">
      <c r="A5" s="10"/>
      <c r="B5" s="17"/>
      <c r="C5" s="17"/>
      <c r="D5" s="17" t="s">
        <v>0</v>
      </c>
    </row>
    <row r="6" ht="10.5" customHeight="1" hidden="1">
      <c r="D6" s="19" t="s">
        <v>0</v>
      </c>
    </row>
    <row r="7" spans="1:4" ht="12.75">
      <c r="A7" s="68" t="s">
        <v>5</v>
      </c>
      <c r="B7" s="20" t="s">
        <v>70</v>
      </c>
      <c r="C7" s="20" t="s">
        <v>154</v>
      </c>
      <c r="D7" s="20" t="s">
        <v>70</v>
      </c>
    </row>
    <row r="8" spans="1:4" ht="12.75">
      <c r="A8" s="69"/>
      <c r="B8" s="21" t="s">
        <v>125</v>
      </c>
      <c r="C8" s="21" t="s">
        <v>71</v>
      </c>
      <c r="D8" s="21" t="s">
        <v>155</v>
      </c>
    </row>
    <row r="9" spans="1:4" ht="15" customHeight="1">
      <c r="A9" s="2" t="s">
        <v>6</v>
      </c>
      <c r="B9" s="20"/>
      <c r="C9" s="22"/>
      <c r="D9" s="20"/>
    </row>
    <row r="10" spans="1:4" ht="12.75">
      <c r="A10" s="3" t="s">
        <v>1</v>
      </c>
      <c r="B10" s="23">
        <v>2565536.2</v>
      </c>
      <c r="C10" s="23">
        <f>C11</f>
        <v>9007.2</v>
      </c>
      <c r="D10" s="23">
        <f>B10+C10</f>
        <v>2574543.4000000004</v>
      </c>
    </row>
    <row r="11" spans="1:4" ht="12.75">
      <c r="A11" s="9" t="s">
        <v>128</v>
      </c>
      <c r="B11" s="26">
        <v>15536.2</v>
      </c>
      <c r="C11" s="26">
        <v>9007.2</v>
      </c>
      <c r="D11" s="26">
        <f>B11+C11</f>
        <v>24543.4</v>
      </c>
    </row>
    <row r="12" spans="1:4" ht="12.75">
      <c r="A12" s="3" t="s">
        <v>56</v>
      </c>
      <c r="B12" s="23">
        <f>SUM(B14:B20)</f>
        <v>245246.90000000002</v>
      </c>
      <c r="C12" s="23">
        <f>SUM(C14:C20)</f>
        <v>-6234.8</v>
      </c>
      <c r="D12" s="23">
        <f>B12+C12</f>
        <v>239012.10000000003</v>
      </c>
    </row>
    <row r="13" spans="1:4" ht="9.75" customHeight="1">
      <c r="A13" s="11" t="s">
        <v>78</v>
      </c>
      <c r="B13" s="23"/>
      <c r="C13" s="23"/>
      <c r="D13" s="23"/>
    </row>
    <row r="14" spans="1:4" ht="12.75">
      <c r="A14" s="9" t="s">
        <v>88</v>
      </c>
      <c r="B14" s="26">
        <v>5887</v>
      </c>
      <c r="C14" s="26"/>
      <c r="D14" s="26">
        <f aca="true" t="shared" si="0" ref="D14:D30">B14+C14</f>
        <v>5887</v>
      </c>
    </row>
    <row r="15" spans="1:4" ht="12.75">
      <c r="A15" s="9" t="s">
        <v>89</v>
      </c>
      <c r="B15" s="26">
        <v>2642</v>
      </c>
      <c r="C15" s="26">
        <v>-1198</v>
      </c>
      <c r="D15" s="26">
        <f t="shared" si="0"/>
        <v>1444</v>
      </c>
    </row>
    <row r="16" spans="1:4" ht="12.75">
      <c r="A16" s="9" t="s">
        <v>115</v>
      </c>
      <c r="B16" s="26">
        <v>50000</v>
      </c>
      <c r="C16" s="26"/>
      <c r="D16" s="26">
        <f t="shared" si="0"/>
        <v>50000</v>
      </c>
    </row>
    <row r="17" spans="1:4" ht="12.75">
      <c r="A17" s="9" t="s">
        <v>73</v>
      </c>
      <c r="B17" s="26">
        <v>35000</v>
      </c>
      <c r="C17" s="26">
        <v>-7600</v>
      </c>
      <c r="D17" s="26">
        <f t="shared" si="0"/>
        <v>27400</v>
      </c>
    </row>
    <row r="18" spans="1:4" ht="12.75">
      <c r="A18" s="9" t="s">
        <v>127</v>
      </c>
      <c r="B18" s="26">
        <v>45.5</v>
      </c>
      <c r="C18" s="26"/>
      <c r="D18" s="26">
        <f t="shared" si="0"/>
        <v>45.5</v>
      </c>
    </row>
    <row r="19" spans="1:4" ht="12.75">
      <c r="A19" s="9" t="s">
        <v>147</v>
      </c>
      <c r="B19" s="26">
        <v>574.8</v>
      </c>
      <c r="C19" s="26"/>
      <c r="D19" s="26">
        <f t="shared" si="0"/>
        <v>574.8</v>
      </c>
    </row>
    <row r="20" spans="1:4" ht="12.75">
      <c r="A20" s="9" t="s">
        <v>72</v>
      </c>
      <c r="B20" s="26">
        <f>SUM(B21:B26)</f>
        <v>151097.6</v>
      </c>
      <c r="C20" s="26">
        <f>SUM(C21:C26)</f>
        <v>2563.2</v>
      </c>
      <c r="D20" s="26">
        <f t="shared" si="0"/>
        <v>153660.80000000002</v>
      </c>
    </row>
    <row r="21" spans="1:4" ht="12.75">
      <c r="A21" s="9" t="s">
        <v>90</v>
      </c>
      <c r="B21" s="26">
        <v>63100</v>
      </c>
      <c r="C21" s="26"/>
      <c r="D21" s="26">
        <f t="shared" si="0"/>
        <v>63100</v>
      </c>
    </row>
    <row r="22" spans="1:4" ht="12.75">
      <c r="A22" s="9" t="s">
        <v>129</v>
      </c>
      <c r="B22" s="26">
        <v>3490</v>
      </c>
      <c r="C22" s="26"/>
      <c r="D22" s="26">
        <f t="shared" si="0"/>
        <v>3490</v>
      </c>
    </row>
    <row r="23" spans="1:4" ht="12.75">
      <c r="A23" s="9" t="s">
        <v>74</v>
      </c>
      <c r="B23" s="26">
        <v>26656.6</v>
      </c>
      <c r="C23" s="26">
        <v>2563.2</v>
      </c>
      <c r="D23" s="26">
        <f t="shared" si="0"/>
        <v>29219.8</v>
      </c>
    </row>
    <row r="24" spans="1:4" ht="12.75">
      <c r="A24" s="9" t="s">
        <v>75</v>
      </c>
      <c r="B24" s="26">
        <v>32831</v>
      </c>
      <c r="C24" s="26"/>
      <c r="D24" s="26">
        <f t="shared" si="0"/>
        <v>32831</v>
      </c>
    </row>
    <row r="25" spans="1:4" ht="12.75">
      <c r="A25" s="9" t="s">
        <v>76</v>
      </c>
      <c r="B25" s="26">
        <v>3890</v>
      </c>
      <c r="C25" s="26"/>
      <c r="D25" s="26">
        <f t="shared" si="0"/>
        <v>3890</v>
      </c>
    </row>
    <row r="26" spans="1:4" ht="12.75">
      <c r="A26" s="9" t="s">
        <v>77</v>
      </c>
      <c r="B26" s="26">
        <v>21130</v>
      </c>
      <c r="C26" s="26"/>
      <c r="D26" s="26">
        <f t="shared" si="0"/>
        <v>21130</v>
      </c>
    </row>
    <row r="27" spans="1:4" ht="12.75">
      <c r="A27" s="13" t="s">
        <v>163</v>
      </c>
      <c r="B27" s="25">
        <f>B29</f>
        <v>0</v>
      </c>
      <c r="C27" s="25">
        <f>C29</f>
        <v>5467.1</v>
      </c>
      <c r="D27" s="23">
        <f t="shared" si="0"/>
        <v>5467.1</v>
      </c>
    </row>
    <row r="28" spans="1:4" ht="9.75" customHeight="1">
      <c r="A28" s="11" t="s">
        <v>78</v>
      </c>
      <c r="B28" s="26"/>
      <c r="C28" s="26"/>
      <c r="D28" s="26"/>
    </row>
    <row r="29" spans="1:4" ht="12.75">
      <c r="A29" s="9" t="s">
        <v>164</v>
      </c>
      <c r="B29" s="26"/>
      <c r="C29" s="26">
        <v>5467.1</v>
      </c>
      <c r="D29" s="26">
        <f>B29+C29</f>
        <v>5467.1</v>
      </c>
    </row>
    <row r="30" spans="1:4" ht="12.75">
      <c r="A30" s="3" t="s">
        <v>27</v>
      </c>
      <c r="B30" s="23">
        <f>SUM(B32:B43)</f>
        <v>2454302.8000000003</v>
      </c>
      <c r="C30" s="23">
        <f>SUM(C32:C43)</f>
        <v>45125.99999999999</v>
      </c>
      <c r="D30" s="23">
        <f t="shared" si="0"/>
        <v>2499428.8000000003</v>
      </c>
    </row>
    <row r="31" spans="1:4" ht="9.75" customHeight="1">
      <c r="A31" s="4" t="s">
        <v>2</v>
      </c>
      <c r="B31" s="24"/>
      <c r="C31" s="24"/>
      <c r="D31" s="24"/>
    </row>
    <row r="32" spans="1:4" ht="12.75">
      <c r="A32" s="5" t="s">
        <v>3</v>
      </c>
      <c r="B32" s="24">
        <v>409881</v>
      </c>
      <c r="C32" s="24"/>
      <c r="D32" s="26">
        <f aca="true" t="shared" si="1" ref="D32:D44">B32+C32</f>
        <v>409881</v>
      </c>
    </row>
    <row r="33" spans="1:4" ht="12.75">
      <c r="A33" s="5" t="s">
        <v>28</v>
      </c>
      <c r="B33" s="24">
        <v>4270.2</v>
      </c>
      <c r="C33" s="24">
        <f>590.9+52.1</f>
        <v>643</v>
      </c>
      <c r="D33" s="26">
        <f t="shared" si="1"/>
        <v>4913.2</v>
      </c>
    </row>
    <row r="34" spans="1:4" ht="12.75" customHeight="1">
      <c r="A34" s="5" t="s">
        <v>49</v>
      </c>
      <c r="B34" s="24">
        <v>1979997.1</v>
      </c>
      <c r="C34" s="24">
        <f>735+28.8+1480.3+39964.2+52.8+415.2+1191.6</f>
        <v>43867.899999999994</v>
      </c>
      <c r="D34" s="26">
        <f t="shared" si="1"/>
        <v>2023865</v>
      </c>
    </row>
    <row r="35" spans="1:4" ht="12.75">
      <c r="A35" s="5" t="s">
        <v>61</v>
      </c>
      <c r="B35" s="24">
        <v>58315</v>
      </c>
      <c r="C35" s="24">
        <v>221.6</v>
      </c>
      <c r="D35" s="26">
        <f t="shared" si="1"/>
        <v>58536.6</v>
      </c>
    </row>
    <row r="36" spans="1:4" ht="12.75">
      <c r="A36" s="5" t="s">
        <v>126</v>
      </c>
      <c r="B36" s="24">
        <v>503.9</v>
      </c>
      <c r="C36" s="24"/>
      <c r="D36" s="26">
        <f t="shared" si="1"/>
        <v>503.9</v>
      </c>
    </row>
    <row r="37" spans="1:4" ht="12.75">
      <c r="A37" s="5" t="s">
        <v>156</v>
      </c>
      <c r="B37" s="24"/>
      <c r="C37" s="24">
        <v>50</v>
      </c>
      <c r="D37" s="26">
        <f t="shared" si="1"/>
        <v>50</v>
      </c>
    </row>
    <row r="38" spans="1:4" ht="12.75">
      <c r="A38" s="5" t="s">
        <v>157</v>
      </c>
      <c r="B38" s="24"/>
      <c r="C38" s="24">
        <v>156</v>
      </c>
      <c r="D38" s="26">
        <f t="shared" si="1"/>
        <v>156</v>
      </c>
    </row>
    <row r="39" spans="1:4" ht="12.75">
      <c r="A39" s="5" t="s">
        <v>169</v>
      </c>
      <c r="B39" s="24"/>
      <c r="C39" s="24">
        <v>104</v>
      </c>
      <c r="D39" s="26">
        <f t="shared" si="1"/>
        <v>104</v>
      </c>
    </row>
    <row r="40" spans="1:4" ht="12.75">
      <c r="A40" s="5" t="s">
        <v>158</v>
      </c>
      <c r="B40" s="24"/>
      <c r="C40" s="24">
        <v>2.6</v>
      </c>
      <c r="D40" s="26">
        <f t="shared" si="1"/>
        <v>2.6</v>
      </c>
    </row>
    <row r="41" spans="1:4" ht="12.75">
      <c r="A41" s="5" t="s">
        <v>29</v>
      </c>
      <c r="B41" s="24">
        <v>124.6</v>
      </c>
      <c r="C41" s="24">
        <v>80.9</v>
      </c>
      <c r="D41" s="26">
        <f t="shared" si="1"/>
        <v>205.5</v>
      </c>
    </row>
    <row r="42" spans="1:4" ht="12.75">
      <c r="A42" s="5" t="s">
        <v>104</v>
      </c>
      <c r="B42" s="24">
        <v>826</v>
      </c>
      <c r="C42" s="24"/>
      <c r="D42" s="26">
        <f t="shared" si="1"/>
        <v>826</v>
      </c>
    </row>
    <row r="43" spans="1:4" ht="12.75">
      <c r="A43" s="5" t="s">
        <v>30</v>
      </c>
      <c r="B43" s="24">
        <v>385</v>
      </c>
      <c r="C43" s="24"/>
      <c r="D43" s="26">
        <f t="shared" si="1"/>
        <v>385</v>
      </c>
    </row>
    <row r="44" spans="1:4" ht="12.75">
      <c r="A44" s="3" t="s">
        <v>137</v>
      </c>
      <c r="B44" s="23">
        <f>SUM(B46:B48)</f>
        <v>878.5</v>
      </c>
      <c r="C44" s="23">
        <f>SUM(C46:C48)</f>
        <v>18786.4</v>
      </c>
      <c r="D44" s="23">
        <f t="shared" si="1"/>
        <v>19664.9</v>
      </c>
    </row>
    <row r="45" spans="1:4" ht="12.75">
      <c r="A45" s="4" t="s">
        <v>2</v>
      </c>
      <c r="B45" s="24"/>
      <c r="C45" s="24"/>
      <c r="D45" s="24"/>
    </row>
    <row r="46" spans="1:4" ht="12.75">
      <c r="A46" s="6" t="s">
        <v>49</v>
      </c>
      <c r="B46" s="24">
        <v>163.5</v>
      </c>
      <c r="C46" s="24">
        <v>1758.4</v>
      </c>
      <c r="D46" s="26">
        <f>B46+C46</f>
        <v>1921.9</v>
      </c>
    </row>
    <row r="47" spans="1:4" ht="12.75">
      <c r="A47" s="6" t="s">
        <v>159</v>
      </c>
      <c r="B47" s="24"/>
      <c r="C47" s="24">
        <v>17028</v>
      </c>
      <c r="D47" s="26">
        <f>B47+C47</f>
        <v>17028</v>
      </c>
    </row>
    <row r="48" spans="1:4" ht="12.75">
      <c r="A48" s="5" t="s">
        <v>30</v>
      </c>
      <c r="B48" s="24">
        <v>715</v>
      </c>
      <c r="C48" s="24"/>
      <c r="D48" s="26">
        <f>B48+C48</f>
        <v>715</v>
      </c>
    </row>
    <row r="49" spans="1:4" ht="12.75">
      <c r="A49" s="13" t="s">
        <v>160</v>
      </c>
      <c r="B49" s="25">
        <f>B51+B52</f>
        <v>0</v>
      </c>
      <c r="C49" s="25">
        <f>C51+C52</f>
        <v>16592.3</v>
      </c>
      <c r="D49" s="23">
        <f>B49+C49</f>
        <v>16592.3</v>
      </c>
    </row>
    <row r="50" spans="1:4" ht="9.75" customHeight="1">
      <c r="A50" s="4" t="s">
        <v>2</v>
      </c>
      <c r="B50" s="24"/>
      <c r="C50" s="24"/>
      <c r="D50" s="26"/>
    </row>
    <row r="51" spans="1:4" ht="12.75">
      <c r="A51" s="5" t="s">
        <v>161</v>
      </c>
      <c r="B51" s="24"/>
      <c r="C51" s="24">
        <v>16255.3</v>
      </c>
      <c r="D51" s="26">
        <f>B51+C51</f>
        <v>16255.3</v>
      </c>
    </row>
    <row r="52" spans="1:4" ht="12.75">
      <c r="A52" s="5" t="s">
        <v>162</v>
      </c>
      <c r="B52" s="24"/>
      <c r="C52" s="24">
        <v>337</v>
      </c>
      <c r="D52" s="26">
        <f>B52+C52</f>
        <v>337</v>
      </c>
    </row>
    <row r="53" spans="1:4" ht="12.75">
      <c r="A53" s="13" t="s">
        <v>87</v>
      </c>
      <c r="B53" s="25">
        <v>41.4</v>
      </c>
      <c r="C53" s="25"/>
      <c r="D53" s="25">
        <f>B53+C53</f>
        <v>41.4</v>
      </c>
    </row>
    <row r="54" spans="1:4" ht="12.75">
      <c r="A54" s="9" t="s">
        <v>117</v>
      </c>
      <c r="B54" s="26">
        <v>41.4</v>
      </c>
      <c r="C54" s="26"/>
      <c r="D54" s="26">
        <f>B54+C54</f>
        <v>41.4</v>
      </c>
    </row>
    <row r="55" spans="1:4" ht="21.75" customHeight="1" thickBot="1">
      <c r="A55" s="12" t="s">
        <v>4</v>
      </c>
      <c r="B55" s="28">
        <f>B10+B12+B30+B53+B44+B49+B27</f>
        <v>5266005.800000001</v>
      </c>
      <c r="C55" s="28">
        <f>C10+C12+C30+C53+C44+C49+C27</f>
        <v>88744.2</v>
      </c>
      <c r="D55" s="28">
        <f>D10+D12+D30+D53+D44+D49+D27</f>
        <v>5354750.000000001</v>
      </c>
    </row>
    <row r="56" spans="1:4" ht="24.75" customHeight="1">
      <c r="A56" s="3" t="s">
        <v>7</v>
      </c>
      <c r="B56" s="23"/>
      <c r="C56" s="24"/>
      <c r="D56" s="24"/>
    </row>
    <row r="57" spans="1:4" ht="19.5" customHeight="1">
      <c r="A57" s="3" t="s">
        <v>16</v>
      </c>
      <c r="B57" s="23">
        <f>B58+B69</f>
        <v>46583</v>
      </c>
      <c r="C57" s="23">
        <f>C58+C69</f>
        <v>0</v>
      </c>
      <c r="D57" s="23">
        <f>B57+C57</f>
        <v>46583</v>
      </c>
    </row>
    <row r="58" spans="1:4" ht="15" customHeight="1">
      <c r="A58" s="7" t="s">
        <v>40</v>
      </c>
      <c r="B58" s="29">
        <f>SUM(B60:B68)-B65</f>
        <v>46453</v>
      </c>
      <c r="C58" s="29">
        <f>SUM(C60:C68)-C65</f>
        <v>-143.6</v>
      </c>
      <c r="D58" s="34">
        <f aca="true" t="shared" si="2" ref="D58:D69">B58+C58</f>
        <v>46309.4</v>
      </c>
    </row>
    <row r="59" spans="1:4" ht="10.5" customHeight="1">
      <c r="A59" s="4" t="s">
        <v>2</v>
      </c>
      <c r="B59" s="24"/>
      <c r="C59" s="24"/>
      <c r="D59" s="24"/>
    </row>
    <row r="60" spans="1:4" ht="12.75" customHeight="1">
      <c r="A60" s="5" t="s">
        <v>8</v>
      </c>
      <c r="B60" s="24">
        <v>15889</v>
      </c>
      <c r="C60" s="24"/>
      <c r="D60" s="24">
        <f t="shared" si="2"/>
        <v>15889</v>
      </c>
    </row>
    <row r="61" spans="1:4" ht="12.75" customHeight="1">
      <c r="A61" s="5" t="s">
        <v>9</v>
      </c>
      <c r="B61" s="24">
        <v>3761</v>
      </c>
      <c r="C61" s="24"/>
      <c r="D61" s="24">
        <f t="shared" si="2"/>
        <v>3761</v>
      </c>
    </row>
    <row r="62" spans="1:4" ht="12.75" customHeight="1">
      <c r="A62" s="5" t="s">
        <v>10</v>
      </c>
      <c r="B62" s="24">
        <v>1500</v>
      </c>
      <c r="C62" s="24"/>
      <c r="D62" s="24">
        <f t="shared" si="2"/>
        <v>1500</v>
      </c>
    </row>
    <row r="63" spans="1:4" ht="12.75" customHeight="1">
      <c r="A63" s="5" t="s">
        <v>11</v>
      </c>
      <c r="B63" s="24">
        <v>7933</v>
      </c>
      <c r="C63" s="24">
        <v>-143.6</v>
      </c>
      <c r="D63" s="24">
        <f t="shared" si="2"/>
        <v>7789.4</v>
      </c>
    </row>
    <row r="64" spans="1:4" ht="12.75" customHeight="1">
      <c r="A64" s="5" t="s">
        <v>32</v>
      </c>
      <c r="B64" s="24">
        <v>4000</v>
      </c>
      <c r="C64" s="24"/>
      <c r="D64" s="24">
        <f t="shared" si="2"/>
        <v>4000</v>
      </c>
    </row>
    <row r="65" spans="1:4" ht="12.75" customHeight="1">
      <c r="A65" s="5" t="s">
        <v>121</v>
      </c>
      <c r="B65" s="24">
        <v>80</v>
      </c>
      <c r="C65" s="24"/>
      <c r="D65" s="24">
        <f t="shared" si="2"/>
        <v>80</v>
      </c>
    </row>
    <row r="66" spans="1:4" ht="12.75" customHeight="1">
      <c r="A66" s="5" t="s">
        <v>12</v>
      </c>
      <c r="B66" s="24">
        <v>7870</v>
      </c>
      <c r="C66" s="24"/>
      <c r="D66" s="24">
        <f t="shared" si="2"/>
        <v>7870</v>
      </c>
    </row>
    <row r="67" spans="1:4" ht="12.75" customHeight="1">
      <c r="A67" s="5" t="s">
        <v>66</v>
      </c>
      <c r="B67" s="24">
        <v>5000</v>
      </c>
      <c r="C67" s="24"/>
      <c r="D67" s="24">
        <f t="shared" si="2"/>
        <v>5000</v>
      </c>
    </row>
    <row r="68" spans="1:4" ht="12.75" customHeight="1">
      <c r="A68" s="5" t="s">
        <v>62</v>
      </c>
      <c r="B68" s="24">
        <v>500</v>
      </c>
      <c r="C68" s="24"/>
      <c r="D68" s="24">
        <f t="shared" si="2"/>
        <v>500</v>
      </c>
    </row>
    <row r="69" spans="1:4" ht="12.75" customHeight="1">
      <c r="A69" s="14" t="s">
        <v>41</v>
      </c>
      <c r="B69" s="34">
        <f>B72+B71</f>
        <v>130</v>
      </c>
      <c r="C69" s="34">
        <f>C72+C71</f>
        <v>143.6</v>
      </c>
      <c r="D69" s="34">
        <f t="shared" si="2"/>
        <v>273.6</v>
      </c>
    </row>
    <row r="70" spans="1:4" ht="9.75" customHeight="1">
      <c r="A70" s="11" t="s">
        <v>2</v>
      </c>
      <c r="B70" s="25"/>
      <c r="C70" s="25"/>
      <c r="D70" s="25"/>
    </row>
    <row r="71" spans="1:4" ht="12.75" customHeight="1">
      <c r="A71" s="9" t="s">
        <v>47</v>
      </c>
      <c r="B71" s="25"/>
      <c r="C71" s="26">
        <v>143.6</v>
      </c>
      <c r="D71" s="24">
        <f>B71+C71</f>
        <v>143.6</v>
      </c>
    </row>
    <row r="72" spans="1:4" ht="12.75" customHeight="1">
      <c r="A72" s="5" t="s">
        <v>12</v>
      </c>
      <c r="B72" s="24">
        <v>130</v>
      </c>
      <c r="C72" s="24"/>
      <c r="D72" s="24">
        <f>B72+C72</f>
        <v>130</v>
      </c>
    </row>
    <row r="73" spans="1:4" ht="19.5" customHeight="1">
      <c r="A73" s="3" t="s">
        <v>17</v>
      </c>
      <c r="B73" s="23">
        <f>B74</f>
        <v>193728</v>
      </c>
      <c r="C73" s="23">
        <f>C74</f>
        <v>24.9</v>
      </c>
      <c r="D73" s="23">
        <f>B73+C73</f>
        <v>193752.9</v>
      </c>
    </row>
    <row r="74" spans="1:4" ht="15" customHeight="1">
      <c r="A74" s="7" t="s">
        <v>40</v>
      </c>
      <c r="B74" s="29">
        <f>SUM(B76:B85)</f>
        <v>193728</v>
      </c>
      <c r="C74" s="29">
        <f>SUM(C76:C85)</f>
        <v>24.9</v>
      </c>
      <c r="D74" s="29">
        <f>B74+C74</f>
        <v>193752.9</v>
      </c>
    </row>
    <row r="75" spans="1:4" ht="10.5" customHeight="1">
      <c r="A75" s="4" t="s">
        <v>2</v>
      </c>
      <c r="B75" s="24"/>
      <c r="C75" s="24"/>
      <c r="D75" s="24"/>
    </row>
    <row r="76" spans="1:4" ht="12.75" customHeight="1">
      <c r="A76" s="5" t="s">
        <v>13</v>
      </c>
      <c r="B76" s="24">
        <v>104863</v>
      </c>
      <c r="C76" s="24"/>
      <c r="D76" s="24">
        <f aca="true" t="shared" si="3" ref="D76:D87">B76+C76</f>
        <v>104863</v>
      </c>
    </row>
    <row r="77" spans="1:4" ht="12.75" customHeight="1">
      <c r="A77" s="5" t="s">
        <v>9</v>
      </c>
      <c r="B77" s="24">
        <v>35988</v>
      </c>
      <c r="C77" s="24">
        <v>24.9</v>
      </c>
      <c r="D77" s="24">
        <f t="shared" si="3"/>
        <v>36012.9</v>
      </c>
    </row>
    <row r="78" spans="1:4" ht="12.75" customHeight="1">
      <c r="A78" s="5" t="s">
        <v>14</v>
      </c>
      <c r="B78" s="24">
        <v>280</v>
      </c>
      <c r="C78" s="24"/>
      <c r="D78" s="24">
        <f t="shared" si="3"/>
        <v>280</v>
      </c>
    </row>
    <row r="79" spans="1:4" ht="12.75" customHeight="1">
      <c r="A79" s="5" t="s">
        <v>11</v>
      </c>
      <c r="B79" s="24">
        <v>41365</v>
      </c>
      <c r="C79" s="24"/>
      <c r="D79" s="24">
        <f t="shared" si="3"/>
        <v>41365</v>
      </c>
    </row>
    <row r="80" spans="1:4" ht="12.75" customHeight="1">
      <c r="A80" s="5" t="s">
        <v>15</v>
      </c>
      <c r="B80" s="24">
        <v>152</v>
      </c>
      <c r="C80" s="24"/>
      <c r="D80" s="24">
        <f t="shared" si="3"/>
        <v>152</v>
      </c>
    </row>
    <row r="81" spans="1:4" ht="12.75" customHeight="1">
      <c r="A81" s="5" t="s">
        <v>63</v>
      </c>
      <c r="B81" s="24">
        <v>7300</v>
      </c>
      <c r="C81" s="24"/>
      <c r="D81" s="24">
        <f t="shared" si="3"/>
        <v>7300</v>
      </c>
    </row>
    <row r="82" spans="1:4" ht="12.75" customHeight="1">
      <c r="A82" s="5" t="s">
        <v>105</v>
      </c>
      <c r="B82" s="24">
        <v>3649</v>
      </c>
      <c r="C82" s="24"/>
      <c r="D82" s="24">
        <f t="shared" si="3"/>
        <v>3649</v>
      </c>
    </row>
    <row r="83" spans="1:4" ht="12.75" customHeight="1">
      <c r="A83" s="5" t="s">
        <v>130</v>
      </c>
      <c r="B83" s="24">
        <v>10</v>
      </c>
      <c r="C83" s="24"/>
      <c r="D83" s="24">
        <f t="shared" si="3"/>
        <v>10</v>
      </c>
    </row>
    <row r="84" spans="1:4" ht="12.75" customHeight="1">
      <c r="A84" s="5" t="s">
        <v>131</v>
      </c>
      <c r="B84" s="24">
        <v>50</v>
      </c>
      <c r="C84" s="24"/>
      <c r="D84" s="24">
        <f t="shared" si="3"/>
        <v>50</v>
      </c>
    </row>
    <row r="85" spans="1:4" ht="12.75" customHeight="1">
      <c r="A85" s="5" t="s">
        <v>64</v>
      </c>
      <c r="B85" s="24">
        <v>71</v>
      </c>
      <c r="C85" s="24"/>
      <c r="D85" s="24">
        <f>B85+C85</f>
        <v>71</v>
      </c>
    </row>
    <row r="86" spans="1:4" ht="18.75" customHeight="1">
      <c r="A86" s="3" t="s">
        <v>102</v>
      </c>
      <c r="B86" s="23">
        <f>B87+B93</f>
        <v>136875</v>
      </c>
      <c r="C86" s="23">
        <f>C87+C93</f>
        <v>1600</v>
      </c>
      <c r="D86" s="23">
        <f>B86+C86</f>
        <v>138475</v>
      </c>
    </row>
    <row r="87" spans="1:4" ht="15" customHeight="1">
      <c r="A87" s="7" t="s">
        <v>40</v>
      </c>
      <c r="B87" s="29">
        <f>SUM(B89:B92)</f>
        <v>94804</v>
      </c>
      <c r="C87" s="29">
        <f>SUM(C89:C92)</f>
        <v>1600</v>
      </c>
      <c r="D87" s="29">
        <f t="shared" si="3"/>
        <v>96404</v>
      </c>
    </row>
    <row r="88" spans="1:4" ht="10.5" customHeight="1">
      <c r="A88" s="4" t="s">
        <v>2</v>
      </c>
      <c r="B88" s="24"/>
      <c r="C88" s="24"/>
      <c r="D88" s="23"/>
    </row>
    <row r="89" spans="1:4" ht="12.75" customHeight="1">
      <c r="A89" s="8" t="s">
        <v>83</v>
      </c>
      <c r="B89" s="30">
        <v>42319</v>
      </c>
      <c r="C89" s="30"/>
      <c r="D89" s="24">
        <f>B89+C89</f>
        <v>42319</v>
      </c>
    </row>
    <row r="90" spans="1:4" ht="12.75" customHeight="1">
      <c r="A90" s="5" t="s">
        <v>11</v>
      </c>
      <c r="B90" s="24">
        <v>45467</v>
      </c>
      <c r="C90" s="24"/>
      <c r="D90" s="24">
        <f>B90+C90</f>
        <v>45467</v>
      </c>
    </row>
    <row r="91" spans="1:4" ht="12.75" customHeight="1">
      <c r="A91" s="5" t="s">
        <v>59</v>
      </c>
      <c r="B91" s="24">
        <v>18</v>
      </c>
      <c r="C91" s="24"/>
      <c r="D91" s="24">
        <f>B91+C91</f>
        <v>18</v>
      </c>
    </row>
    <row r="92" spans="1:4" ht="12.75" customHeight="1">
      <c r="A92" s="5" t="s">
        <v>50</v>
      </c>
      <c r="B92" s="24">
        <v>7000</v>
      </c>
      <c r="C92" s="24">
        <v>1600</v>
      </c>
      <c r="D92" s="24">
        <f>B92+C92</f>
        <v>8600</v>
      </c>
    </row>
    <row r="93" spans="1:4" ht="15" customHeight="1">
      <c r="A93" s="14" t="s">
        <v>41</v>
      </c>
      <c r="B93" s="34">
        <f>SUM(B95:B98)</f>
        <v>42071</v>
      </c>
      <c r="C93" s="34">
        <f>SUM(C95:C98)</f>
        <v>0</v>
      </c>
      <c r="D93" s="34">
        <f>B93+C93</f>
        <v>42071</v>
      </c>
    </row>
    <row r="94" spans="1:4" ht="10.5" customHeight="1">
      <c r="A94" s="11" t="s">
        <v>2</v>
      </c>
      <c r="B94" s="25"/>
      <c r="C94" s="25"/>
      <c r="D94" s="25"/>
    </row>
    <row r="95" spans="1:4" ht="12.75" customHeight="1">
      <c r="A95" s="9" t="s">
        <v>132</v>
      </c>
      <c r="B95" s="26">
        <v>1400</v>
      </c>
      <c r="C95" s="26"/>
      <c r="D95" s="24">
        <f aca="true" t="shared" si="4" ref="D95:D111">B95+C95</f>
        <v>1400</v>
      </c>
    </row>
    <row r="96" spans="1:4" ht="12.75" customHeight="1">
      <c r="A96" s="6" t="s">
        <v>152</v>
      </c>
      <c r="B96" s="24">
        <v>5000</v>
      </c>
      <c r="C96" s="24"/>
      <c r="D96" s="24">
        <f t="shared" si="4"/>
        <v>5000</v>
      </c>
    </row>
    <row r="97" spans="1:4" ht="12.75" customHeight="1">
      <c r="A97" s="6" t="s">
        <v>82</v>
      </c>
      <c r="B97" s="24"/>
      <c r="C97" s="24">
        <v>7600</v>
      </c>
      <c r="D97" s="24">
        <f t="shared" si="4"/>
        <v>7600</v>
      </c>
    </row>
    <row r="98" spans="1:4" ht="12.75" customHeight="1">
      <c r="A98" s="9" t="s">
        <v>65</v>
      </c>
      <c r="B98" s="26">
        <v>35671</v>
      </c>
      <c r="C98" s="26">
        <v>-7600</v>
      </c>
      <c r="D98" s="24">
        <f t="shared" si="4"/>
        <v>28071</v>
      </c>
    </row>
    <row r="99" spans="1:4" ht="12.75" customHeight="1">
      <c r="A99" s="9" t="s">
        <v>106</v>
      </c>
      <c r="B99" s="26">
        <v>35671</v>
      </c>
      <c r="C99" s="26">
        <v>-7600</v>
      </c>
      <c r="D99" s="24">
        <f t="shared" si="4"/>
        <v>28071</v>
      </c>
    </row>
    <row r="100" spans="1:4" ht="18.75" customHeight="1">
      <c r="A100" s="13" t="s">
        <v>178</v>
      </c>
      <c r="B100" s="25">
        <f>B101+B107</f>
        <v>0</v>
      </c>
      <c r="C100" s="25">
        <f>C101+C107</f>
        <v>24080.4</v>
      </c>
      <c r="D100" s="23">
        <f t="shared" si="4"/>
        <v>24080.4</v>
      </c>
    </row>
    <row r="101" spans="1:4" ht="15" customHeight="1">
      <c r="A101" s="7" t="s">
        <v>40</v>
      </c>
      <c r="B101" s="29">
        <f>SUM(B103:B106)</f>
        <v>0</v>
      </c>
      <c r="C101" s="29">
        <f>SUM(C103:C106)</f>
        <v>20678.4</v>
      </c>
      <c r="D101" s="29">
        <f>B101+C101</f>
        <v>20678.4</v>
      </c>
    </row>
    <row r="102" spans="1:4" ht="9.75" customHeight="1">
      <c r="A102" s="4" t="s">
        <v>2</v>
      </c>
      <c r="B102" s="24"/>
      <c r="C102" s="24"/>
      <c r="D102" s="23"/>
    </row>
    <row r="103" spans="1:4" ht="12.75" customHeight="1">
      <c r="A103" s="5" t="s">
        <v>11</v>
      </c>
      <c r="B103" s="24"/>
      <c r="C103" s="24">
        <v>9598.4</v>
      </c>
      <c r="D103" s="24">
        <f>B103+C103</f>
        <v>9598.4</v>
      </c>
    </row>
    <row r="104" spans="1:4" ht="12.75" customHeight="1">
      <c r="A104" s="6" t="s">
        <v>38</v>
      </c>
      <c r="B104" s="24"/>
      <c r="C104" s="24">
        <v>1332</v>
      </c>
      <c r="D104" s="24">
        <f>B104+C104</f>
        <v>1332</v>
      </c>
    </row>
    <row r="105" spans="1:4" ht="12.75" customHeight="1">
      <c r="A105" s="5" t="s">
        <v>59</v>
      </c>
      <c r="B105" s="24"/>
      <c r="C105" s="24">
        <v>1900</v>
      </c>
      <c r="D105" s="24">
        <f>B105+C105</f>
        <v>1900</v>
      </c>
    </row>
    <row r="106" spans="1:4" ht="12.75" customHeight="1">
      <c r="A106" s="61" t="s">
        <v>145</v>
      </c>
      <c r="B106" s="62"/>
      <c r="C106" s="62">
        <v>7848</v>
      </c>
      <c r="D106" s="62">
        <f>B106+C106</f>
        <v>7848</v>
      </c>
    </row>
    <row r="107" spans="1:4" ht="15" customHeight="1">
      <c r="A107" s="14" t="s">
        <v>41</v>
      </c>
      <c r="B107" s="34">
        <f>B109</f>
        <v>0</v>
      </c>
      <c r="C107" s="34">
        <f>C110+C109</f>
        <v>3402</v>
      </c>
      <c r="D107" s="29">
        <f>B107+C107</f>
        <v>3402</v>
      </c>
    </row>
    <row r="108" spans="1:4" ht="9.75" customHeight="1">
      <c r="A108" s="11" t="s">
        <v>2</v>
      </c>
      <c r="B108" s="25"/>
      <c r="C108" s="25"/>
      <c r="D108" s="25"/>
    </row>
    <row r="109" spans="1:4" ht="12.75" customHeight="1">
      <c r="A109" s="5" t="s">
        <v>145</v>
      </c>
      <c r="B109" s="24"/>
      <c r="C109" s="24">
        <v>3402</v>
      </c>
      <c r="D109" s="24">
        <f>B109+C109</f>
        <v>3402</v>
      </c>
    </row>
    <row r="110" spans="1:4" ht="18.75" customHeight="1">
      <c r="A110" s="3" t="s">
        <v>18</v>
      </c>
      <c r="B110" s="23">
        <f>B111+B119</f>
        <v>1107317</v>
      </c>
      <c r="C110" s="23">
        <f>C111+C119</f>
        <v>0</v>
      </c>
      <c r="D110" s="23">
        <f t="shared" si="4"/>
        <v>1107317</v>
      </c>
    </row>
    <row r="111" spans="1:4" ht="15" customHeight="1">
      <c r="A111" s="7" t="s">
        <v>40</v>
      </c>
      <c r="B111" s="29">
        <f>SUM(B114:B118)</f>
        <v>1009821</v>
      </c>
      <c r="C111" s="29">
        <f>SUM(C114:C118)</f>
        <v>0</v>
      </c>
      <c r="D111" s="29">
        <f t="shared" si="4"/>
        <v>1009821</v>
      </c>
    </row>
    <row r="112" spans="1:4" ht="10.5" customHeight="1">
      <c r="A112" s="4" t="s">
        <v>2</v>
      </c>
      <c r="B112" s="24"/>
      <c r="C112" s="24"/>
      <c r="D112" s="23"/>
    </row>
    <row r="113" spans="1:4" ht="12.75" customHeight="1">
      <c r="A113" s="6" t="s">
        <v>43</v>
      </c>
      <c r="B113" s="24"/>
      <c r="C113" s="24"/>
      <c r="D113" s="23"/>
    </row>
    <row r="114" spans="1:4" ht="12.75" customHeight="1">
      <c r="A114" s="6" t="s">
        <v>44</v>
      </c>
      <c r="B114" s="24">
        <v>213112.1</v>
      </c>
      <c r="C114" s="24"/>
      <c r="D114" s="24">
        <f aca="true" t="shared" si="5" ref="D114:D119">B114+C114</f>
        <v>213112.1</v>
      </c>
    </row>
    <row r="115" spans="1:4" ht="12.75" customHeight="1">
      <c r="A115" s="5" t="s">
        <v>45</v>
      </c>
      <c r="B115" s="24">
        <v>298657.9</v>
      </c>
      <c r="C115" s="24"/>
      <c r="D115" s="24">
        <f t="shared" si="5"/>
        <v>298657.9</v>
      </c>
    </row>
    <row r="116" spans="1:4" ht="12.75" customHeight="1">
      <c r="A116" s="8" t="s">
        <v>20</v>
      </c>
      <c r="B116" s="30">
        <v>421050</v>
      </c>
      <c r="C116" s="30"/>
      <c r="D116" s="24">
        <f t="shared" si="5"/>
        <v>421050</v>
      </c>
    </row>
    <row r="117" spans="1:4" ht="12.75" customHeight="1">
      <c r="A117" s="5" t="s">
        <v>37</v>
      </c>
      <c r="B117" s="24">
        <v>3260</v>
      </c>
      <c r="C117" s="24"/>
      <c r="D117" s="24">
        <f t="shared" si="5"/>
        <v>3260</v>
      </c>
    </row>
    <row r="118" spans="1:4" ht="12.75" customHeight="1">
      <c r="A118" s="5" t="s">
        <v>11</v>
      </c>
      <c r="B118" s="24">
        <v>73741</v>
      </c>
      <c r="C118" s="24"/>
      <c r="D118" s="24">
        <f t="shared" si="5"/>
        <v>73741</v>
      </c>
    </row>
    <row r="119" spans="1:4" ht="15" customHeight="1">
      <c r="A119" s="14" t="s">
        <v>41</v>
      </c>
      <c r="B119" s="34">
        <f>SUM(B121:B123)</f>
        <v>97496</v>
      </c>
      <c r="C119" s="34">
        <f>SUM(C121:C123)</f>
        <v>0</v>
      </c>
      <c r="D119" s="34">
        <f t="shared" si="5"/>
        <v>97496</v>
      </c>
    </row>
    <row r="120" spans="1:4" ht="10.5" customHeight="1">
      <c r="A120" s="11" t="s">
        <v>2</v>
      </c>
      <c r="B120" s="25"/>
      <c r="C120" s="25"/>
      <c r="D120" s="25"/>
    </row>
    <row r="121" spans="1:4" ht="12.75" customHeight="1">
      <c r="A121" s="5" t="s">
        <v>82</v>
      </c>
      <c r="B121" s="24">
        <v>320</v>
      </c>
      <c r="C121" s="24"/>
      <c r="D121" s="24">
        <f>B121+C121</f>
        <v>320</v>
      </c>
    </row>
    <row r="122" spans="1:4" ht="12.75" customHeight="1">
      <c r="A122" s="9" t="s">
        <v>47</v>
      </c>
      <c r="B122" s="26">
        <v>15176</v>
      </c>
      <c r="C122" s="26"/>
      <c r="D122" s="24">
        <f>B122+C122</f>
        <v>15176</v>
      </c>
    </row>
    <row r="123" spans="1:4" ht="12.75" customHeight="1">
      <c r="A123" s="9" t="s">
        <v>66</v>
      </c>
      <c r="B123" s="26">
        <v>82000</v>
      </c>
      <c r="C123" s="26"/>
      <c r="D123" s="24">
        <f>B123+C123</f>
        <v>82000</v>
      </c>
    </row>
    <row r="124" spans="1:4" ht="12.75" customHeight="1">
      <c r="A124" s="9" t="s">
        <v>120</v>
      </c>
      <c r="B124" s="26">
        <v>5500</v>
      </c>
      <c r="C124" s="26"/>
      <c r="D124" s="24">
        <f>B124+C124</f>
        <v>5500</v>
      </c>
    </row>
    <row r="125" spans="1:4" ht="18.75" customHeight="1">
      <c r="A125" s="3" t="s">
        <v>179</v>
      </c>
      <c r="B125" s="23">
        <f>B126+B133</f>
        <v>33780.4</v>
      </c>
      <c r="C125" s="23">
        <f>C126+C133</f>
        <v>-24080.4</v>
      </c>
      <c r="D125" s="23">
        <f>D126+D133</f>
        <v>9700</v>
      </c>
    </row>
    <row r="126" spans="1:4" ht="15" customHeight="1">
      <c r="A126" s="7" t="s">
        <v>40</v>
      </c>
      <c r="B126" s="29">
        <f>SUM(B128:B132)</f>
        <v>30378.4</v>
      </c>
      <c r="C126" s="29">
        <f>SUM(C128:C132)</f>
        <v>-20678.4</v>
      </c>
      <c r="D126" s="29">
        <f>B126+C126</f>
        <v>9700</v>
      </c>
    </row>
    <row r="127" spans="1:4" ht="10.5" customHeight="1">
      <c r="A127" s="4" t="s">
        <v>2</v>
      </c>
      <c r="B127" s="24"/>
      <c r="C127" s="24"/>
      <c r="D127" s="23"/>
    </row>
    <row r="128" spans="1:4" ht="12.75" customHeight="1">
      <c r="A128" s="5" t="s">
        <v>11</v>
      </c>
      <c r="B128" s="24">
        <v>16598.4</v>
      </c>
      <c r="C128" s="24">
        <v>-9598.4</v>
      </c>
      <c r="D128" s="24">
        <f aca="true" t="shared" si="6" ref="D128:D133">B128+C128</f>
        <v>7000.000000000002</v>
      </c>
    </row>
    <row r="129" spans="1:4" ht="12.75" customHeight="1">
      <c r="A129" s="6" t="s">
        <v>38</v>
      </c>
      <c r="B129" s="24">
        <v>1332</v>
      </c>
      <c r="C129" s="24">
        <v>-1332</v>
      </c>
      <c r="D129" s="24">
        <f t="shared" si="6"/>
        <v>0</v>
      </c>
    </row>
    <row r="130" spans="1:4" ht="12.75" customHeight="1">
      <c r="A130" s="5" t="s">
        <v>59</v>
      </c>
      <c r="B130" s="24">
        <v>1900</v>
      </c>
      <c r="C130" s="24">
        <v>-1900</v>
      </c>
      <c r="D130" s="24">
        <f t="shared" si="6"/>
        <v>0</v>
      </c>
    </row>
    <row r="131" spans="1:4" ht="12.75" customHeight="1">
      <c r="A131" s="5" t="s">
        <v>144</v>
      </c>
      <c r="B131" s="24">
        <v>2700</v>
      </c>
      <c r="C131" s="24"/>
      <c r="D131" s="24">
        <f t="shared" si="6"/>
        <v>2700</v>
      </c>
    </row>
    <row r="132" spans="1:4" ht="12.75" customHeight="1">
      <c r="A132" s="5" t="s">
        <v>145</v>
      </c>
      <c r="B132" s="24">
        <v>7848</v>
      </c>
      <c r="C132" s="24">
        <v>-7848</v>
      </c>
      <c r="D132" s="24">
        <f t="shared" si="6"/>
        <v>0</v>
      </c>
    </row>
    <row r="133" spans="1:4" ht="15" customHeight="1">
      <c r="A133" s="14" t="s">
        <v>41</v>
      </c>
      <c r="B133" s="34">
        <f>B135</f>
        <v>3402</v>
      </c>
      <c r="C133" s="34">
        <f>C136+C135</f>
        <v>-3402</v>
      </c>
      <c r="D133" s="29">
        <f t="shared" si="6"/>
        <v>0</v>
      </c>
    </row>
    <row r="134" spans="1:4" ht="9.75" customHeight="1">
      <c r="A134" s="11" t="s">
        <v>2</v>
      </c>
      <c r="B134" s="25"/>
      <c r="C134" s="25"/>
      <c r="D134" s="25"/>
    </row>
    <row r="135" spans="1:4" ht="12.75" customHeight="1">
      <c r="A135" s="5" t="s">
        <v>145</v>
      </c>
      <c r="B135" s="24">
        <v>3402</v>
      </c>
      <c r="C135" s="24">
        <v>-3402</v>
      </c>
      <c r="D135" s="24">
        <f>B135+C135</f>
        <v>0</v>
      </c>
    </row>
    <row r="136" spans="1:4" ht="16.5" customHeight="1">
      <c r="A136" s="13" t="s">
        <v>81</v>
      </c>
      <c r="B136" s="25">
        <f>B137+B141</f>
        <v>116382</v>
      </c>
      <c r="C136" s="25">
        <f>C137+C141</f>
        <v>0</v>
      </c>
      <c r="D136" s="25">
        <f>D137+D141</f>
        <v>116382</v>
      </c>
    </row>
    <row r="137" spans="1:4" ht="15" customHeight="1">
      <c r="A137" s="7" t="s">
        <v>40</v>
      </c>
      <c r="B137" s="29">
        <f>SUM(B139:B140)</f>
        <v>28182</v>
      </c>
      <c r="C137" s="29">
        <f>SUM(C139:C140)</f>
        <v>0</v>
      </c>
      <c r="D137" s="29">
        <f>B137+C137</f>
        <v>28182</v>
      </c>
    </row>
    <row r="138" spans="1:4" ht="10.5" customHeight="1">
      <c r="A138" s="4" t="s">
        <v>2</v>
      </c>
      <c r="B138" s="24"/>
      <c r="C138" s="24"/>
      <c r="D138" s="23"/>
    </row>
    <row r="139" spans="1:4" ht="12.75" customHeight="1">
      <c r="A139" s="5" t="s">
        <v>11</v>
      </c>
      <c r="B139" s="24">
        <v>8182</v>
      </c>
      <c r="C139" s="24"/>
      <c r="D139" s="24">
        <f>B139+C139</f>
        <v>8182</v>
      </c>
    </row>
    <row r="140" spans="1:4" ht="12.75" customHeight="1">
      <c r="A140" s="5" t="s">
        <v>31</v>
      </c>
      <c r="B140" s="24">
        <v>20000</v>
      </c>
      <c r="C140" s="24"/>
      <c r="D140" s="24">
        <f>B140+C140</f>
        <v>20000</v>
      </c>
    </row>
    <row r="141" spans="1:4" ht="15" customHeight="1">
      <c r="A141" s="14" t="s">
        <v>41</v>
      </c>
      <c r="B141" s="34">
        <f>B144+B143</f>
        <v>88200</v>
      </c>
      <c r="C141" s="34">
        <f>C144+C143</f>
        <v>0</v>
      </c>
      <c r="D141" s="29">
        <f>B141+C141</f>
        <v>88200</v>
      </c>
    </row>
    <row r="142" spans="1:4" ht="10.5" customHeight="1">
      <c r="A142" s="11" t="s">
        <v>2</v>
      </c>
      <c r="B142" s="25"/>
      <c r="C142" s="25"/>
      <c r="D142" s="25"/>
    </row>
    <row r="143" spans="1:4" ht="12.75" customHeight="1">
      <c r="A143" s="6" t="s">
        <v>47</v>
      </c>
      <c r="B143" s="24">
        <v>3200</v>
      </c>
      <c r="C143" s="24"/>
      <c r="D143" s="24">
        <f>B143+C143</f>
        <v>3200</v>
      </c>
    </row>
    <row r="144" spans="1:4" ht="12.75" customHeight="1">
      <c r="A144" s="6" t="s">
        <v>85</v>
      </c>
      <c r="B144" s="24">
        <v>85000</v>
      </c>
      <c r="C144" s="24"/>
      <c r="D144" s="24">
        <f>B144+C144</f>
        <v>85000</v>
      </c>
    </row>
    <row r="145" spans="1:4" ht="19.5" customHeight="1">
      <c r="A145" s="3" t="s">
        <v>67</v>
      </c>
      <c r="B145" s="23">
        <f>B146+B157</f>
        <v>83949.8</v>
      </c>
      <c r="C145" s="23">
        <f>C146+C157</f>
        <v>-872.4</v>
      </c>
      <c r="D145" s="23">
        <f>D146+D157</f>
        <v>83077.4</v>
      </c>
    </row>
    <row r="146" spans="1:4" ht="15" customHeight="1">
      <c r="A146" s="7" t="s">
        <v>40</v>
      </c>
      <c r="B146" s="29">
        <f>SUM(B148:B154)</f>
        <v>56511.9</v>
      </c>
      <c r="C146" s="29">
        <f>SUM(C148:C154)</f>
        <v>-872.4</v>
      </c>
      <c r="D146" s="29">
        <f>B146+C146</f>
        <v>55639.5</v>
      </c>
    </row>
    <row r="147" spans="1:4" ht="10.5" customHeight="1">
      <c r="A147" s="11" t="s">
        <v>2</v>
      </c>
      <c r="B147" s="25"/>
      <c r="C147" s="25"/>
      <c r="D147" s="25"/>
    </row>
    <row r="148" spans="1:4" ht="12.75" customHeight="1">
      <c r="A148" s="5" t="s">
        <v>11</v>
      </c>
      <c r="B148" s="24">
        <v>610</v>
      </c>
      <c r="C148" s="24"/>
      <c r="D148" s="24">
        <f aca="true" t="shared" si="7" ref="D148:D157">B148+C148</f>
        <v>610</v>
      </c>
    </row>
    <row r="149" spans="1:4" ht="12.75" customHeight="1">
      <c r="A149" s="5" t="s">
        <v>20</v>
      </c>
      <c r="B149" s="24">
        <v>6000</v>
      </c>
      <c r="C149" s="24"/>
      <c r="D149" s="24">
        <f t="shared" si="7"/>
        <v>6000</v>
      </c>
    </row>
    <row r="150" spans="1:4" ht="12.75" customHeight="1">
      <c r="A150" s="5" t="s">
        <v>111</v>
      </c>
      <c r="B150" s="24">
        <v>13222.4</v>
      </c>
      <c r="C150" s="24"/>
      <c r="D150" s="24">
        <f t="shared" si="7"/>
        <v>13222.4</v>
      </c>
    </row>
    <row r="151" spans="1:4" ht="12.75" customHeight="1">
      <c r="A151" s="5" t="s">
        <v>148</v>
      </c>
      <c r="B151" s="24">
        <v>15.6</v>
      </c>
      <c r="C151" s="24">
        <v>221.6</v>
      </c>
      <c r="D151" s="24">
        <f t="shared" si="7"/>
        <v>237.2</v>
      </c>
    </row>
    <row r="152" spans="1:4" ht="12.75" customHeight="1">
      <c r="A152" s="5" t="s">
        <v>133</v>
      </c>
      <c r="B152" s="24">
        <v>503.9</v>
      </c>
      <c r="C152" s="24"/>
      <c r="D152" s="24">
        <f t="shared" si="7"/>
        <v>503.9</v>
      </c>
    </row>
    <row r="153" spans="1:4" ht="12.75" customHeight="1">
      <c r="A153" s="5" t="s">
        <v>168</v>
      </c>
      <c r="B153" s="24"/>
      <c r="C153" s="24">
        <v>104</v>
      </c>
      <c r="D153" s="24">
        <f t="shared" si="7"/>
        <v>104</v>
      </c>
    </row>
    <row r="154" spans="1:4" ht="12.75" customHeight="1">
      <c r="A154" s="5" t="s">
        <v>66</v>
      </c>
      <c r="B154" s="24">
        <v>36160</v>
      </c>
      <c r="C154" s="24">
        <v>-1198</v>
      </c>
      <c r="D154" s="24">
        <f t="shared" si="7"/>
        <v>34962</v>
      </c>
    </row>
    <row r="155" spans="1:4" ht="12" customHeight="1">
      <c r="A155" s="5" t="s">
        <v>68</v>
      </c>
      <c r="B155" s="24">
        <v>3126.6</v>
      </c>
      <c r="C155" s="24"/>
      <c r="D155" s="24">
        <f t="shared" si="7"/>
        <v>3126.6</v>
      </c>
    </row>
    <row r="156" spans="1:4" ht="12" customHeight="1">
      <c r="A156" s="5" t="s">
        <v>107</v>
      </c>
      <c r="B156" s="24">
        <v>3777.1</v>
      </c>
      <c r="C156" s="24">
        <v>-1198</v>
      </c>
      <c r="D156" s="24">
        <f t="shared" si="7"/>
        <v>2579.1</v>
      </c>
    </row>
    <row r="157" spans="1:4" ht="12.75" customHeight="1">
      <c r="A157" s="14" t="s">
        <v>41</v>
      </c>
      <c r="B157" s="34">
        <f>B159</f>
        <v>27437.9</v>
      </c>
      <c r="C157" s="34">
        <f>C159</f>
        <v>0</v>
      </c>
      <c r="D157" s="29">
        <f t="shared" si="7"/>
        <v>27437.9</v>
      </c>
    </row>
    <row r="158" spans="1:4" ht="10.5" customHeight="1">
      <c r="A158" s="64" t="s">
        <v>2</v>
      </c>
      <c r="B158" s="65"/>
      <c r="C158" s="65"/>
      <c r="D158" s="65"/>
    </row>
    <row r="159" spans="1:4" ht="12.75" customHeight="1">
      <c r="A159" s="9" t="s">
        <v>66</v>
      </c>
      <c r="B159" s="26">
        <v>27437.9</v>
      </c>
      <c r="C159" s="26"/>
      <c r="D159" s="24">
        <f>B159+C159</f>
        <v>27437.9</v>
      </c>
    </row>
    <row r="160" spans="1:4" ht="12" customHeight="1">
      <c r="A160" s="9" t="s">
        <v>108</v>
      </c>
      <c r="B160" s="26">
        <v>7669.2</v>
      </c>
      <c r="C160" s="26"/>
      <c r="D160" s="24">
        <f>B160+C160</f>
        <v>7669.2</v>
      </c>
    </row>
    <row r="161" spans="1:4" ht="12" customHeight="1">
      <c r="A161" s="9" t="s">
        <v>112</v>
      </c>
      <c r="B161" s="26">
        <v>1914.5</v>
      </c>
      <c r="C161" s="26"/>
      <c r="D161" s="24">
        <f>B161+C161</f>
        <v>1914.5</v>
      </c>
    </row>
    <row r="162" spans="1:4" ht="12" customHeight="1">
      <c r="A162" s="9" t="s">
        <v>116</v>
      </c>
      <c r="B162" s="26">
        <v>200</v>
      </c>
      <c r="C162" s="26"/>
      <c r="D162" s="24">
        <f>B162+C162</f>
        <v>200</v>
      </c>
    </row>
    <row r="163" spans="1:4" ht="19.5" customHeight="1">
      <c r="A163" s="3" t="s">
        <v>19</v>
      </c>
      <c r="B163" s="23">
        <f>B164+B184</f>
        <v>2298571.6</v>
      </c>
      <c r="C163" s="23">
        <f>C164+C184</f>
        <v>46354.5</v>
      </c>
      <c r="D163" s="23">
        <f>D164+D184</f>
        <v>2344926.1</v>
      </c>
    </row>
    <row r="164" spans="1:4" ht="15" customHeight="1">
      <c r="A164" s="7" t="s">
        <v>40</v>
      </c>
      <c r="B164" s="29">
        <f>SUM(B166:B183)</f>
        <v>2297393.1</v>
      </c>
      <c r="C164" s="29">
        <f>SUM(C166:C183)</f>
        <v>44416.1</v>
      </c>
      <c r="D164" s="29">
        <f>B164+C164</f>
        <v>2341809.2</v>
      </c>
    </row>
    <row r="165" spans="1:4" ht="10.5" customHeight="1">
      <c r="A165" s="11" t="s">
        <v>2</v>
      </c>
      <c r="B165" s="26"/>
      <c r="C165" s="26"/>
      <c r="D165" s="24"/>
    </row>
    <row r="166" spans="1:4" ht="12.75" customHeight="1">
      <c r="A166" s="6" t="s">
        <v>20</v>
      </c>
      <c r="B166" s="24">
        <v>296812.7</v>
      </c>
      <c r="C166" s="24">
        <v>4383.5</v>
      </c>
      <c r="D166" s="24">
        <f>B166+C166</f>
        <v>301196.2</v>
      </c>
    </row>
    <row r="167" spans="1:4" ht="12.75" customHeight="1">
      <c r="A167" s="6" t="s">
        <v>36</v>
      </c>
      <c r="B167" s="24"/>
      <c r="C167" s="24"/>
      <c r="D167" s="24"/>
    </row>
    <row r="168" spans="1:4" ht="12.75" customHeight="1">
      <c r="A168" s="6" t="s">
        <v>33</v>
      </c>
      <c r="B168" s="24">
        <v>748912</v>
      </c>
      <c r="C168" s="24"/>
      <c r="D168" s="24">
        <f aca="true" t="shared" si="8" ref="D168:D183">B168+C168</f>
        <v>748912</v>
      </c>
    </row>
    <row r="169" spans="1:5" ht="12.75" customHeight="1">
      <c r="A169" s="6" t="s">
        <v>34</v>
      </c>
      <c r="B169" s="24">
        <v>71780</v>
      </c>
      <c r="C169" s="24"/>
      <c r="D169" s="24">
        <f t="shared" si="8"/>
        <v>71780</v>
      </c>
      <c r="E169" s="1"/>
    </row>
    <row r="170" spans="1:4" ht="12.75" customHeight="1">
      <c r="A170" s="6" t="s">
        <v>35</v>
      </c>
      <c r="B170" s="24">
        <v>1153488</v>
      </c>
      <c r="C170" s="24"/>
      <c r="D170" s="24">
        <f t="shared" si="8"/>
        <v>1153488</v>
      </c>
    </row>
    <row r="171" spans="1:4" ht="12.75" customHeight="1">
      <c r="A171" s="6" t="s">
        <v>109</v>
      </c>
      <c r="B171" s="24">
        <v>28.8</v>
      </c>
      <c r="C171" s="24">
        <v>28.8</v>
      </c>
      <c r="D171" s="24">
        <f t="shared" si="8"/>
        <v>57.6</v>
      </c>
    </row>
    <row r="172" spans="1:4" ht="12.75" customHeight="1">
      <c r="A172" s="6" t="s">
        <v>51</v>
      </c>
      <c r="B172" s="24">
        <v>95.5</v>
      </c>
      <c r="C172" s="24">
        <f>5+37.4+19</f>
        <v>61.4</v>
      </c>
      <c r="D172" s="24">
        <f t="shared" si="8"/>
        <v>156.9</v>
      </c>
    </row>
    <row r="173" spans="1:4" ht="12.75" customHeight="1">
      <c r="A173" s="6" t="s">
        <v>122</v>
      </c>
      <c r="B173" s="24">
        <v>58.5</v>
      </c>
      <c r="C173" s="24"/>
      <c r="D173" s="24">
        <f t="shared" si="8"/>
        <v>58.5</v>
      </c>
    </row>
    <row r="174" spans="1:4" ht="12.75" customHeight="1">
      <c r="A174" s="6" t="s">
        <v>134</v>
      </c>
      <c r="B174" s="24">
        <v>1180.1</v>
      </c>
      <c r="C174" s="24">
        <v>1191.6</v>
      </c>
      <c r="D174" s="24">
        <f t="shared" si="8"/>
        <v>2371.7</v>
      </c>
    </row>
    <row r="175" spans="1:4" ht="12.75" customHeight="1">
      <c r="A175" s="6" t="s">
        <v>143</v>
      </c>
      <c r="B175" s="24">
        <v>462.1</v>
      </c>
      <c r="C175" s="24">
        <v>39964.2</v>
      </c>
      <c r="D175" s="24">
        <f t="shared" si="8"/>
        <v>40426.299999999996</v>
      </c>
    </row>
    <row r="176" spans="1:4" ht="12.75" customHeight="1">
      <c r="A176" s="6" t="s">
        <v>135</v>
      </c>
      <c r="B176" s="24">
        <v>2547.2</v>
      </c>
      <c r="C176" s="24"/>
      <c r="D176" s="24">
        <f t="shared" si="8"/>
        <v>2547.2</v>
      </c>
    </row>
    <row r="177" spans="1:4" ht="12.75" customHeight="1">
      <c r="A177" s="6" t="s">
        <v>136</v>
      </c>
      <c r="B177" s="24">
        <v>266.9</v>
      </c>
      <c r="C177" s="24"/>
      <c r="D177" s="24">
        <f t="shared" si="8"/>
        <v>266.9</v>
      </c>
    </row>
    <row r="178" spans="1:4" ht="12.75" customHeight="1">
      <c r="A178" s="6" t="s">
        <v>165</v>
      </c>
      <c r="B178" s="24"/>
      <c r="C178" s="24">
        <v>735</v>
      </c>
      <c r="D178" s="24">
        <f t="shared" si="8"/>
        <v>735</v>
      </c>
    </row>
    <row r="179" spans="1:4" ht="12.75" customHeight="1">
      <c r="A179" s="6" t="s">
        <v>166</v>
      </c>
      <c r="B179" s="24"/>
      <c r="C179" s="24">
        <f>1480.3+52.8</f>
        <v>1533.1</v>
      </c>
      <c r="D179" s="24">
        <f t="shared" si="8"/>
        <v>1533.1</v>
      </c>
    </row>
    <row r="180" spans="1:4" ht="12.75" customHeight="1">
      <c r="A180" s="6" t="s">
        <v>167</v>
      </c>
      <c r="B180" s="24"/>
      <c r="C180" s="24">
        <v>415.2</v>
      </c>
      <c r="D180" s="24">
        <f t="shared" si="8"/>
        <v>415.2</v>
      </c>
    </row>
    <row r="181" spans="1:4" ht="12.75" customHeight="1">
      <c r="A181" s="5" t="s">
        <v>11</v>
      </c>
      <c r="B181" s="24">
        <v>16511.3</v>
      </c>
      <c r="C181" s="24">
        <v>-3896.7</v>
      </c>
      <c r="D181" s="24">
        <f t="shared" si="8"/>
        <v>12614.599999999999</v>
      </c>
    </row>
    <row r="182" spans="1:4" ht="12.75" customHeight="1">
      <c r="A182" s="5" t="s">
        <v>150</v>
      </c>
      <c r="B182" s="24">
        <v>1500</v>
      </c>
      <c r="C182" s="24"/>
      <c r="D182" s="24">
        <f t="shared" si="8"/>
        <v>1500</v>
      </c>
    </row>
    <row r="183" spans="1:4" ht="12.75" customHeight="1">
      <c r="A183" s="5" t="s">
        <v>50</v>
      </c>
      <c r="B183" s="24">
        <v>3750</v>
      </c>
      <c r="C183" s="24"/>
      <c r="D183" s="24">
        <f t="shared" si="8"/>
        <v>3750</v>
      </c>
    </row>
    <row r="184" spans="1:4" ht="15" customHeight="1">
      <c r="A184" s="14" t="s">
        <v>41</v>
      </c>
      <c r="B184" s="34">
        <f>SUM(B186:B187)</f>
        <v>1178.5</v>
      </c>
      <c r="C184" s="34">
        <f>SUM(C186:C187)</f>
        <v>1938.4</v>
      </c>
      <c r="D184" s="29">
        <f>B184+C184</f>
        <v>3116.9</v>
      </c>
    </row>
    <row r="185" spans="1:4" ht="10.5" customHeight="1">
      <c r="A185" s="4" t="s">
        <v>2</v>
      </c>
      <c r="B185" s="25"/>
      <c r="C185" s="25"/>
      <c r="D185" s="25"/>
    </row>
    <row r="186" spans="1:4" ht="12.75" customHeight="1">
      <c r="A186" s="9" t="s">
        <v>58</v>
      </c>
      <c r="B186" s="26">
        <v>1015</v>
      </c>
      <c r="C186" s="26">
        <v>180</v>
      </c>
      <c r="D186" s="24">
        <f>B186+C186</f>
        <v>1195</v>
      </c>
    </row>
    <row r="187" spans="1:4" ht="12.75" customHeight="1">
      <c r="A187" s="6" t="s">
        <v>143</v>
      </c>
      <c r="B187" s="24">
        <v>163.5</v>
      </c>
      <c r="C187" s="24">
        <v>1758.4</v>
      </c>
      <c r="D187" s="24">
        <f>B187+C187</f>
        <v>1921.9</v>
      </c>
    </row>
    <row r="188" spans="1:4" ht="19.5" customHeight="1">
      <c r="A188" s="3" t="s">
        <v>21</v>
      </c>
      <c r="B188" s="23">
        <f>B189+B198</f>
        <v>308537.7</v>
      </c>
      <c r="C188" s="23">
        <f>C189+C198</f>
        <v>17721</v>
      </c>
      <c r="D188" s="23">
        <f>D189+D198</f>
        <v>326258.7</v>
      </c>
    </row>
    <row r="189" spans="1:4" ht="12.75" customHeight="1">
      <c r="A189" s="7" t="s">
        <v>40</v>
      </c>
      <c r="B189" s="29">
        <f>SUM(B191:B197)</f>
        <v>295640.7</v>
      </c>
      <c r="C189" s="29">
        <f>SUM(C191:C197)</f>
        <v>693</v>
      </c>
      <c r="D189" s="29">
        <f>B189+C189</f>
        <v>296333.7</v>
      </c>
    </row>
    <row r="190" spans="1:4" ht="10.5" customHeight="1">
      <c r="A190" s="4" t="s">
        <v>2</v>
      </c>
      <c r="B190" s="24"/>
      <c r="C190" s="24"/>
      <c r="D190" s="23"/>
    </row>
    <row r="191" spans="1:4" ht="12.75" customHeight="1">
      <c r="A191" s="9" t="s">
        <v>20</v>
      </c>
      <c r="B191" s="26">
        <v>190079</v>
      </c>
      <c r="C191" s="26"/>
      <c r="D191" s="24">
        <f aca="true" t="shared" si="9" ref="D191:D198">B191+C191</f>
        <v>190079</v>
      </c>
    </row>
    <row r="192" spans="1:4" ht="12.75" customHeight="1">
      <c r="A192" s="6" t="s">
        <v>83</v>
      </c>
      <c r="B192" s="24">
        <v>65760</v>
      </c>
      <c r="C192" s="24"/>
      <c r="D192" s="24">
        <f t="shared" si="9"/>
        <v>65760</v>
      </c>
    </row>
    <row r="193" spans="1:4" ht="12.75" customHeight="1">
      <c r="A193" s="6" t="s">
        <v>171</v>
      </c>
      <c r="B193" s="24">
        <v>561.2</v>
      </c>
      <c r="C193" s="24">
        <v>590.9</v>
      </c>
      <c r="D193" s="24">
        <f t="shared" si="9"/>
        <v>1152.1</v>
      </c>
    </row>
    <row r="194" spans="1:4" ht="12.75" customHeight="1">
      <c r="A194" s="6" t="s">
        <v>170</v>
      </c>
      <c r="B194" s="24"/>
      <c r="C194" s="24">
        <v>52.1</v>
      </c>
      <c r="D194" s="24">
        <f t="shared" si="9"/>
        <v>52.1</v>
      </c>
    </row>
    <row r="195" spans="1:4" ht="12.75" customHeight="1">
      <c r="A195" s="6" t="s">
        <v>172</v>
      </c>
      <c r="B195" s="24"/>
      <c r="C195" s="24">
        <v>50</v>
      </c>
      <c r="D195" s="24">
        <f t="shared" si="9"/>
        <v>50</v>
      </c>
    </row>
    <row r="196" spans="1:4" ht="12.75" customHeight="1">
      <c r="A196" s="6" t="s">
        <v>11</v>
      </c>
      <c r="B196" s="24">
        <v>39135</v>
      </c>
      <c r="C196" s="24"/>
      <c r="D196" s="24">
        <f t="shared" si="9"/>
        <v>39135</v>
      </c>
    </row>
    <row r="197" spans="1:4" ht="12.75" customHeight="1">
      <c r="A197" s="5" t="s">
        <v>66</v>
      </c>
      <c r="B197" s="24">
        <v>105.5</v>
      </c>
      <c r="C197" s="24"/>
      <c r="D197" s="24">
        <f t="shared" si="9"/>
        <v>105.5</v>
      </c>
    </row>
    <row r="198" spans="1:4" ht="15" customHeight="1">
      <c r="A198" s="7" t="s">
        <v>41</v>
      </c>
      <c r="B198" s="29">
        <f>SUM(B200:B201)</f>
        <v>12897</v>
      </c>
      <c r="C198" s="29">
        <f>SUM(C200:C201)</f>
        <v>17028</v>
      </c>
      <c r="D198" s="29">
        <f t="shared" si="9"/>
        <v>29925</v>
      </c>
    </row>
    <row r="199" spans="1:4" ht="10.5" customHeight="1">
      <c r="A199" s="4" t="s">
        <v>2</v>
      </c>
      <c r="B199" s="24"/>
      <c r="C199" s="24"/>
      <c r="D199" s="24"/>
    </row>
    <row r="200" spans="1:4" ht="12.75" customHeight="1">
      <c r="A200" s="6" t="s">
        <v>173</v>
      </c>
      <c r="B200" s="24"/>
      <c r="C200" s="24">
        <v>17028</v>
      </c>
      <c r="D200" s="24">
        <f>B200+C200</f>
        <v>17028</v>
      </c>
    </row>
    <row r="201" spans="1:4" ht="12.75" customHeight="1">
      <c r="A201" s="6" t="s">
        <v>66</v>
      </c>
      <c r="B201" s="24">
        <v>12897</v>
      </c>
      <c r="C201" s="24"/>
      <c r="D201" s="24">
        <f>B201+C201</f>
        <v>12897</v>
      </c>
    </row>
    <row r="202" spans="1:4" ht="19.5" customHeight="1">
      <c r="A202" s="59" t="s">
        <v>22</v>
      </c>
      <c r="B202" s="47">
        <f>B203+B212</f>
        <v>133692.6</v>
      </c>
      <c r="C202" s="47">
        <f>C203+C212</f>
        <v>16411.3</v>
      </c>
      <c r="D202" s="47">
        <f>D203+D212</f>
        <v>150103.9</v>
      </c>
    </row>
    <row r="203" spans="1:4" ht="15" customHeight="1">
      <c r="A203" s="7" t="s">
        <v>40</v>
      </c>
      <c r="B203" s="29">
        <f>SUM(B205:B211)</f>
        <v>128449</v>
      </c>
      <c r="C203" s="29">
        <f>SUM(C205:C211)</f>
        <v>156</v>
      </c>
      <c r="D203" s="29">
        <f>B203+C203</f>
        <v>128605</v>
      </c>
    </row>
    <row r="204" spans="1:4" ht="10.5" customHeight="1">
      <c r="A204" s="4" t="s">
        <v>2</v>
      </c>
      <c r="B204" s="24"/>
      <c r="C204" s="24"/>
      <c r="D204" s="24"/>
    </row>
    <row r="205" spans="1:4" ht="12.75" customHeight="1">
      <c r="A205" s="6" t="s">
        <v>20</v>
      </c>
      <c r="B205" s="24">
        <v>96704.6</v>
      </c>
      <c r="C205" s="24"/>
      <c r="D205" s="24">
        <f aca="true" t="shared" si="10" ref="D205:D212">B205+C205</f>
        <v>96704.6</v>
      </c>
    </row>
    <row r="206" spans="1:4" ht="12.75" customHeight="1">
      <c r="A206" s="6" t="s">
        <v>11</v>
      </c>
      <c r="B206" s="24">
        <v>15935.4</v>
      </c>
      <c r="C206" s="24"/>
      <c r="D206" s="24">
        <f t="shared" si="10"/>
        <v>15935.4</v>
      </c>
    </row>
    <row r="207" spans="1:4" ht="12.75" customHeight="1">
      <c r="A207" s="6" t="s">
        <v>59</v>
      </c>
      <c r="B207" s="24">
        <v>7289</v>
      </c>
      <c r="C207" s="24"/>
      <c r="D207" s="24">
        <f t="shared" si="10"/>
        <v>7289</v>
      </c>
    </row>
    <row r="208" spans="1:4" ht="12.75" customHeight="1">
      <c r="A208" s="6" t="s">
        <v>174</v>
      </c>
      <c r="B208" s="24"/>
      <c r="C208" s="24">
        <v>136</v>
      </c>
      <c r="D208" s="24">
        <f t="shared" si="10"/>
        <v>136</v>
      </c>
    </row>
    <row r="209" spans="1:4" ht="12.75" customHeight="1">
      <c r="A209" s="6" t="s">
        <v>175</v>
      </c>
      <c r="B209" s="24"/>
      <c r="C209" s="24">
        <v>20</v>
      </c>
      <c r="D209" s="24">
        <f t="shared" si="10"/>
        <v>20</v>
      </c>
    </row>
    <row r="210" spans="1:4" ht="12.75" customHeight="1">
      <c r="A210" s="5" t="s">
        <v>50</v>
      </c>
      <c r="B210" s="24">
        <v>7600</v>
      </c>
      <c r="C210" s="24"/>
      <c r="D210" s="24">
        <f t="shared" si="10"/>
        <v>7600</v>
      </c>
    </row>
    <row r="211" spans="1:4" ht="12.75" customHeight="1">
      <c r="A211" s="61" t="s">
        <v>66</v>
      </c>
      <c r="B211" s="62">
        <v>920</v>
      </c>
      <c r="C211" s="62"/>
      <c r="D211" s="62">
        <f t="shared" si="10"/>
        <v>920</v>
      </c>
    </row>
    <row r="212" spans="1:4" ht="15" customHeight="1">
      <c r="A212" s="7" t="s">
        <v>41</v>
      </c>
      <c r="B212" s="29">
        <f>SUM(B214:B216)</f>
        <v>5243.6</v>
      </c>
      <c r="C212" s="29">
        <f>SUM(C214:C216)</f>
        <v>16255.3</v>
      </c>
      <c r="D212" s="29">
        <f t="shared" si="10"/>
        <v>21498.9</v>
      </c>
    </row>
    <row r="213" spans="1:4" ht="10.5" customHeight="1">
      <c r="A213" s="4" t="s">
        <v>2</v>
      </c>
      <c r="B213" s="24"/>
      <c r="C213" s="24"/>
      <c r="D213" s="24"/>
    </row>
    <row r="214" spans="1:4" ht="12.75" customHeight="1">
      <c r="A214" s="6" t="s">
        <v>176</v>
      </c>
      <c r="B214" s="24"/>
      <c r="C214" s="24">
        <v>16255.3</v>
      </c>
      <c r="D214" s="24">
        <f>B214+C214</f>
        <v>16255.3</v>
      </c>
    </row>
    <row r="215" spans="1:4" ht="12.75" customHeight="1">
      <c r="A215" s="6" t="s">
        <v>66</v>
      </c>
      <c r="B215" s="24">
        <v>4843.6</v>
      </c>
      <c r="C215" s="24"/>
      <c r="D215" s="24">
        <f>B215+C215</f>
        <v>4843.6</v>
      </c>
    </row>
    <row r="216" spans="1:4" ht="12.75" customHeight="1">
      <c r="A216" s="6" t="s">
        <v>50</v>
      </c>
      <c r="B216" s="24">
        <v>400</v>
      </c>
      <c r="C216" s="24"/>
      <c r="D216" s="24">
        <f>B216+C216</f>
        <v>400</v>
      </c>
    </row>
    <row r="217" spans="1:4" ht="19.5" customHeight="1">
      <c r="A217" s="3" t="s">
        <v>42</v>
      </c>
      <c r="B217" s="23">
        <v>4400</v>
      </c>
      <c r="C217" s="23">
        <f>C219</f>
        <v>0</v>
      </c>
      <c r="D217" s="25">
        <f>B217+C217</f>
        <v>4400</v>
      </c>
    </row>
    <row r="218" spans="1:4" ht="10.5" customHeight="1">
      <c r="A218" s="4" t="s">
        <v>2</v>
      </c>
      <c r="B218" s="24"/>
      <c r="C218" s="24"/>
      <c r="D218" s="24"/>
    </row>
    <row r="219" spans="1:4" ht="12.75" customHeight="1">
      <c r="A219" s="6" t="s">
        <v>60</v>
      </c>
      <c r="B219" s="27">
        <v>4400</v>
      </c>
      <c r="C219" s="27"/>
      <c r="D219" s="24">
        <f>B219+C219</f>
        <v>4400</v>
      </c>
    </row>
    <row r="220" spans="1:4" ht="16.5" customHeight="1">
      <c r="A220" s="3" t="s">
        <v>23</v>
      </c>
      <c r="B220" s="23">
        <f>B221+B235</f>
        <v>443001.7</v>
      </c>
      <c r="C220" s="23">
        <f>C221+C235</f>
        <v>331.6</v>
      </c>
      <c r="D220" s="25">
        <f>B220+C220</f>
        <v>443333.3</v>
      </c>
    </row>
    <row r="221" spans="1:4" ht="15" customHeight="1">
      <c r="A221" s="7" t="s">
        <v>40</v>
      </c>
      <c r="B221" s="29">
        <f>SUM(B223:B234)</f>
        <v>434011.7</v>
      </c>
      <c r="C221" s="29">
        <f>SUM(C223:C234)</f>
        <v>-5.399999999999999</v>
      </c>
      <c r="D221" s="34">
        <f>B221+C221</f>
        <v>434006.3</v>
      </c>
    </row>
    <row r="222" spans="1:4" ht="10.5" customHeight="1">
      <c r="A222" s="4" t="s">
        <v>2</v>
      </c>
      <c r="B222" s="24"/>
      <c r="C222" s="24"/>
      <c r="D222" s="24"/>
    </row>
    <row r="223" spans="1:4" ht="12.75" customHeight="1">
      <c r="A223" s="5" t="s">
        <v>24</v>
      </c>
      <c r="B223" s="24">
        <v>353364</v>
      </c>
      <c r="C223" s="24"/>
      <c r="D223" s="24">
        <f aca="true" t="shared" si="11" ref="D223:D234">B223+C223</f>
        <v>353364</v>
      </c>
    </row>
    <row r="224" spans="1:4" ht="12.75" customHeight="1">
      <c r="A224" s="5" t="s">
        <v>51</v>
      </c>
      <c r="B224" s="24">
        <v>29.1</v>
      </c>
      <c r="C224" s="24">
        <v>19.5</v>
      </c>
      <c r="D224" s="24">
        <f t="shared" si="11"/>
        <v>48.6</v>
      </c>
    </row>
    <row r="225" spans="1:4" ht="12.75" customHeight="1">
      <c r="A225" s="5" t="s">
        <v>11</v>
      </c>
      <c r="B225" s="24">
        <v>5018.5</v>
      </c>
      <c r="C225" s="24">
        <v>-24.9</v>
      </c>
      <c r="D225" s="24">
        <f t="shared" si="11"/>
        <v>4993.6</v>
      </c>
    </row>
    <row r="226" spans="1:4" ht="12.75" customHeight="1">
      <c r="A226" s="5" t="s">
        <v>59</v>
      </c>
      <c r="B226" s="24">
        <v>63</v>
      </c>
      <c r="C226" s="24"/>
      <c r="D226" s="24">
        <f t="shared" si="11"/>
        <v>63</v>
      </c>
    </row>
    <row r="227" spans="1:4" ht="12.75" customHeight="1">
      <c r="A227" s="5" t="s">
        <v>151</v>
      </c>
      <c r="B227" s="24">
        <v>500</v>
      </c>
      <c r="C227" s="24"/>
      <c r="D227" s="24">
        <f t="shared" si="11"/>
        <v>500</v>
      </c>
    </row>
    <row r="228" spans="1:4" ht="12.75" customHeight="1">
      <c r="A228" s="60" t="s">
        <v>146</v>
      </c>
      <c r="B228" s="24">
        <v>2102</v>
      </c>
      <c r="C228" s="24"/>
      <c r="D228" s="24">
        <f t="shared" si="11"/>
        <v>2102</v>
      </c>
    </row>
    <row r="229" spans="1:4" ht="12.75" customHeight="1">
      <c r="A229" s="5" t="s">
        <v>69</v>
      </c>
      <c r="B229" s="24">
        <v>55018</v>
      </c>
      <c r="C229" s="24"/>
      <c r="D229" s="24">
        <f t="shared" si="11"/>
        <v>55018</v>
      </c>
    </row>
    <row r="230" spans="1:4" ht="12.75" customHeight="1">
      <c r="A230" s="5" t="s">
        <v>110</v>
      </c>
      <c r="B230" s="24">
        <v>1092.2</v>
      </c>
      <c r="C230" s="24"/>
      <c r="D230" s="24">
        <f t="shared" si="11"/>
        <v>1092.2</v>
      </c>
    </row>
    <row r="231" spans="1:4" ht="12.75" customHeight="1">
      <c r="A231" s="58" t="s">
        <v>124</v>
      </c>
      <c r="B231" s="24">
        <v>1501.4</v>
      </c>
      <c r="C231" s="24"/>
      <c r="D231" s="24">
        <f t="shared" si="11"/>
        <v>1501.4</v>
      </c>
    </row>
    <row r="232" spans="1:4" ht="12.75" customHeight="1">
      <c r="A232" s="58" t="s">
        <v>123</v>
      </c>
      <c r="B232" s="24">
        <v>967.3</v>
      </c>
      <c r="C232" s="24"/>
      <c r="D232" s="24">
        <f t="shared" si="11"/>
        <v>967.3</v>
      </c>
    </row>
    <row r="233" spans="1:4" ht="12.75" customHeight="1">
      <c r="A233" s="9" t="s">
        <v>149</v>
      </c>
      <c r="B233" s="24">
        <v>16.2</v>
      </c>
      <c r="C233" s="24"/>
      <c r="D233" s="24">
        <f t="shared" si="11"/>
        <v>16.2</v>
      </c>
    </row>
    <row r="234" spans="1:4" ht="12.75" customHeight="1">
      <c r="A234" s="5" t="s">
        <v>50</v>
      </c>
      <c r="B234" s="24">
        <v>14340</v>
      </c>
      <c r="C234" s="24"/>
      <c r="D234" s="24">
        <f t="shared" si="11"/>
        <v>14340</v>
      </c>
    </row>
    <row r="235" spans="1:4" ht="12.75" customHeight="1">
      <c r="A235" s="7" t="s">
        <v>41</v>
      </c>
      <c r="B235" s="29">
        <f>SUM(B237:B240)</f>
        <v>8990</v>
      </c>
      <c r="C235" s="29">
        <f>SUM(C237:C240)</f>
        <v>337</v>
      </c>
      <c r="D235" s="29">
        <f>B235+C235</f>
        <v>9327</v>
      </c>
    </row>
    <row r="236" spans="1:4" ht="10.5" customHeight="1">
      <c r="A236" s="4" t="s">
        <v>2</v>
      </c>
      <c r="B236" s="24"/>
      <c r="C236" s="24"/>
      <c r="D236" s="24"/>
    </row>
    <row r="237" spans="1:4" ht="12.75" customHeight="1">
      <c r="A237" s="5" t="s">
        <v>58</v>
      </c>
      <c r="B237" s="24">
        <v>1800</v>
      </c>
      <c r="C237" s="24"/>
      <c r="D237" s="24">
        <f>B237+C237</f>
        <v>1800</v>
      </c>
    </row>
    <row r="238" spans="1:4" ht="12.75" customHeight="1">
      <c r="A238" s="5" t="s">
        <v>47</v>
      </c>
      <c r="B238" s="24">
        <v>30</v>
      </c>
      <c r="C238" s="24"/>
      <c r="D238" s="24">
        <f>B238+C238</f>
        <v>30</v>
      </c>
    </row>
    <row r="239" spans="1:4" ht="12.75" customHeight="1">
      <c r="A239" s="6" t="s">
        <v>82</v>
      </c>
      <c r="B239" s="27">
        <v>7160</v>
      </c>
      <c r="C239" s="27"/>
      <c r="D239" s="24">
        <f>B239+C239</f>
        <v>7160</v>
      </c>
    </row>
    <row r="240" spans="1:4" ht="12.75" customHeight="1">
      <c r="A240" s="6" t="s">
        <v>176</v>
      </c>
      <c r="B240" s="24"/>
      <c r="C240" s="24">
        <v>337</v>
      </c>
      <c r="D240" s="24">
        <f>B240+C240</f>
        <v>337</v>
      </c>
    </row>
    <row r="241" spans="1:4" ht="16.5" customHeight="1">
      <c r="A241" s="13" t="s">
        <v>139</v>
      </c>
      <c r="B241" s="23">
        <f>B242+B248</f>
        <v>59085</v>
      </c>
      <c r="C241" s="23">
        <f>C242+C248</f>
        <v>2.6</v>
      </c>
      <c r="D241" s="23">
        <f>D242+D248</f>
        <v>59087.6</v>
      </c>
    </row>
    <row r="242" spans="1:4" ht="12.75" customHeight="1">
      <c r="A242" s="7" t="s">
        <v>40</v>
      </c>
      <c r="B242" s="29">
        <f>SUM(B244:B247)</f>
        <v>42147</v>
      </c>
      <c r="C242" s="29">
        <f>SUM(C244:C247)</f>
        <v>2.6</v>
      </c>
      <c r="D242" s="29">
        <f>B242+C242</f>
        <v>42149.6</v>
      </c>
    </row>
    <row r="243" spans="1:4" ht="10.5" customHeight="1">
      <c r="A243" s="4" t="s">
        <v>2</v>
      </c>
      <c r="B243" s="24"/>
      <c r="C243" s="24"/>
      <c r="D243" s="23"/>
    </row>
    <row r="244" spans="1:4" ht="12.75" customHeight="1">
      <c r="A244" s="5" t="s">
        <v>11</v>
      </c>
      <c r="B244" s="24">
        <v>4347</v>
      </c>
      <c r="C244" s="24"/>
      <c r="D244" s="24">
        <f>B244+C244</f>
        <v>4347</v>
      </c>
    </row>
    <row r="245" spans="1:4" ht="12.75" customHeight="1">
      <c r="A245" s="5" t="s">
        <v>91</v>
      </c>
      <c r="B245" s="24">
        <v>32000</v>
      </c>
      <c r="C245" s="24"/>
      <c r="D245" s="24">
        <f>B245+C245</f>
        <v>32000</v>
      </c>
    </row>
    <row r="246" spans="1:4" ht="12.75" customHeight="1">
      <c r="A246" s="5" t="s">
        <v>177</v>
      </c>
      <c r="B246" s="24"/>
      <c r="C246" s="24">
        <v>2.6</v>
      </c>
      <c r="D246" s="24">
        <f>B246+C246</f>
        <v>2.6</v>
      </c>
    </row>
    <row r="247" spans="1:4" ht="12.75" customHeight="1">
      <c r="A247" s="5" t="s">
        <v>50</v>
      </c>
      <c r="B247" s="24">
        <v>5800</v>
      </c>
      <c r="C247" s="24"/>
      <c r="D247" s="24">
        <f>B247+C247</f>
        <v>5800</v>
      </c>
    </row>
    <row r="248" spans="1:4" ht="12.75" customHeight="1">
      <c r="A248" s="7" t="s">
        <v>41</v>
      </c>
      <c r="B248" s="29">
        <f>SUM(B250:B252)</f>
        <v>16938</v>
      </c>
      <c r="C248" s="29">
        <f>SUM(C250:C252)</f>
        <v>0</v>
      </c>
      <c r="D248" s="29">
        <f>B248+C248</f>
        <v>16938</v>
      </c>
    </row>
    <row r="249" spans="1:4" ht="10.5" customHeight="1">
      <c r="A249" s="4" t="s">
        <v>2</v>
      </c>
      <c r="B249" s="24"/>
      <c r="C249" s="24"/>
      <c r="D249" s="24"/>
    </row>
    <row r="250" spans="1:4" ht="12.75" customHeight="1">
      <c r="A250" s="6" t="s">
        <v>91</v>
      </c>
      <c r="B250" s="24">
        <v>13000</v>
      </c>
      <c r="C250" s="24"/>
      <c r="D250" s="24">
        <f>B250+C250</f>
        <v>13000</v>
      </c>
    </row>
    <row r="251" spans="1:4" ht="12.75" customHeight="1">
      <c r="A251" s="6" t="s">
        <v>119</v>
      </c>
      <c r="B251" s="24">
        <v>3500</v>
      </c>
      <c r="C251" s="24"/>
      <c r="D251" s="24">
        <f>B251+C251</f>
        <v>3500</v>
      </c>
    </row>
    <row r="252" spans="1:4" ht="12.75" customHeight="1">
      <c r="A252" s="6" t="s">
        <v>47</v>
      </c>
      <c r="B252" s="24">
        <v>438</v>
      </c>
      <c r="C252" s="24"/>
      <c r="D252" s="24">
        <f>B252+C252</f>
        <v>438</v>
      </c>
    </row>
    <row r="253" spans="1:4" ht="18.75" customHeight="1">
      <c r="A253" s="3" t="s">
        <v>140</v>
      </c>
      <c r="B253" s="23">
        <f>B254+B257</f>
        <v>5705</v>
      </c>
      <c r="C253" s="23">
        <f>C254+C257</f>
        <v>0</v>
      </c>
      <c r="D253" s="23">
        <f>D254+D257</f>
        <v>5705</v>
      </c>
    </row>
    <row r="254" spans="1:4" ht="15" customHeight="1">
      <c r="A254" s="7" t="s">
        <v>40</v>
      </c>
      <c r="B254" s="29">
        <f>SUM(B256:B256)</f>
        <v>4215</v>
      </c>
      <c r="C254" s="29">
        <f>SUM(C256:C256)</f>
        <v>0</v>
      </c>
      <c r="D254" s="29">
        <f>B254+C254</f>
        <v>4215</v>
      </c>
    </row>
    <row r="255" spans="1:4" ht="10.5" customHeight="1">
      <c r="A255" s="4" t="s">
        <v>2</v>
      </c>
      <c r="B255" s="24"/>
      <c r="C255" s="24"/>
      <c r="D255" s="23"/>
    </row>
    <row r="256" spans="1:4" ht="12.75" customHeight="1">
      <c r="A256" s="5" t="s">
        <v>11</v>
      </c>
      <c r="B256" s="24">
        <v>4215</v>
      </c>
      <c r="C256" s="24"/>
      <c r="D256" s="24">
        <f>B256+C256</f>
        <v>4215</v>
      </c>
    </row>
    <row r="257" spans="1:4" ht="15" customHeight="1">
      <c r="A257" s="7" t="s">
        <v>41</v>
      </c>
      <c r="B257" s="29">
        <f>SUM(B259:B259)</f>
        <v>1490</v>
      </c>
      <c r="C257" s="29">
        <f>SUM(C259:C259)</f>
        <v>0</v>
      </c>
      <c r="D257" s="29">
        <f>B257+C257</f>
        <v>1490</v>
      </c>
    </row>
    <row r="258" spans="1:4" ht="10.5" customHeight="1">
      <c r="A258" s="4" t="s">
        <v>2</v>
      </c>
      <c r="B258" s="24"/>
      <c r="C258" s="24"/>
      <c r="D258" s="24"/>
    </row>
    <row r="259" spans="1:4" ht="12.75" customHeight="1">
      <c r="A259" s="6" t="s">
        <v>47</v>
      </c>
      <c r="B259" s="24">
        <v>1490</v>
      </c>
      <c r="C259" s="24"/>
      <c r="D259" s="24">
        <f>B259+C259</f>
        <v>1490</v>
      </c>
    </row>
    <row r="260" spans="1:4" ht="18.75" customHeight="1">
      <c r="A260" s="3" t="s">
        <v>25</v>
      </c>
      <c r="B260" s="23">
        <f>B261</f>
        <v>68979.2</v>
      </c>
      <c r="C260" s="23">
        <f>C261</f>
        <v>1407.2000000000007</v>
      </c>
      <c r="D260" s="23">
        <f>D261</f>
        <v>70386.4</v>
      </c>
    </row>
    <row r="261" spans="1:4" ht="15" customHeight="1">
      <c r="A261" s="7" t="s">
        <v>40</v>
      </c>
      <c r="B261" s="29">
        <f>B263+B268+B267</f>
        <v>68979.2</v>
      </c>
      <c r="C261" s="29">
        <f>C263+C268+C267</f>
        <v>1407.2000000000007</v>
      </c>
      <c r="D261" s="29">
        <f>B261+C261</f>
        <v>70386.4</v>
      </c>
    </row>
    <row r="262" spans="1:4" ht="10.5" customHeight="1">
      <c r="A262" s="4" t="s">
        <v>2</v>
      </c>
      <c r="B262" s="23"/>
      <c r="C262" s="23"/>
      <c r="D262" s="23"/>
    </row>
    <row r="263" spans="1:4" ht="12.75" customHeight="1">
      <c r="A263" s="61" t="s">
        <v>39</v>
      </c>
      <c r="B263" s="62">
        <f>B265+B266</f>
        <v>33443</v>
      </c>
      <c r="C263" s="62">
        <f>C265+C266</f>
        <v>-7600</v>
      </c>
      <c r="D263" s="62">
        <f>B263+C263</f>
        <v>25843</v>
      </c>
    </row>
    <row r="264" spans="1:4" ht="12.75" customHeight="1">
      <c r="A264" s="11" t="s">
        <v>180</v>
      </c>
      <c r="B264" s="24"/>
      <c r="C264" s="24"/>
      <c r="D264" s="24"/>
    </row>
    <row r="265" spans="1:4" ht="12.75" customHeight="1">
      <c r="A265" s="5" t="s">
        <v>92</v>
      </c>
      <c r="B265" s="24">
        <v>3900</v>
      </c>
      <c r="C265" s="24"/>
      <c r="D265" s="24">
        <f>B265+C265</f>
        <v>3900</v>
      </c>
    </row>
    <row r="266" spans="1:4" ht="12.75" customHeight="1">
      <c r="A266" s="5" t="s">
        <v>181</v>
      </c>
      <c r="B266" s="24">
        <v>29543</v>
      </c>
      <c r="C266" s="24">
        <v>-7600</v>
      </c>
      <c r="D266" s="24">
        <f>B266+C266</f>
        <v>21943</v>
      </c>
    </row>
    <row r="267" spans="1:4" ht="12.75" customHeight="1">
      <c r="A267" s="5" t="s">
        <v>138</v>
      </c>
      <c r="B267" s="24">
        <v>15536.2</v>
      </c>
      <c r="C267" s="24">
        <v>9007.2</v>
      </c>
      <c r="D267" s="24">
        <f>B267+C267</f>
        <v>24543.4</v>
      </c>
    </row>
    <row r="268" spans="1:4" ht="12.75" customHeight="1">
      <c r="A268" s="5" t="s">
        <v>11</v>
      </c>
      <c r="B268" s="24">
        <v>20000</v>
      </c>
      <c r="C268" s="24"/>
      <c r="D268" s="24">
        <f>B268+C268</f>
        <v>20000</v>
      </c>
    </row>
    <row r="269" spans="1:4" ht="19.5" customHeight="1">
      <c r="A269" s="3" t="s">
        <v>103</v>
      </c>
      <c r="B269" s="23">
        <f>B271+B272</f>
        <v>583093.6</v>
      </c>
      <c r="C269" s="23">
        <f>C271+C272</f>
        <v>5763.5</v>
      </c>
      <c r="D269" s="23">
        <f>B269+C269</f>
        <v>588857.1</v>
      </c>
    </row>
    <row r="270" spans="1:4" ht="10.5" customHeight="1">
      <c r="A270" s="9" t="s">
        <v>2</v>
      </c>
      <c r="B270" s="23"/>
      <c r="C270" s="23"/>
      <c r="D270" s="23"/>
    </row>
    <row r="271" spans="1:4" ht="12.75" customHeight="1">
      <c r="A271" s="3" t="s">
        <v>40</v>
      </c>
      <c r="B271" s="23">
        <f>B281+B296+B300+B291+B292+B284</f>
        <v>21570</v>
      </c>
      <c r="C271" s="23">
        <f>C281+C296+C300+C291+C292+C284</f>
        <v>1</v>
      </c>
      <c r="D271" s="23">
        <f>B271+C271</f>
        <v>21571</v>
      </c>
    </row>
    <row r="272" spans="1:4" ht="12.75" customHeight="1">
      <c r="A272" s="3" t="s">
        <v>41</v>
      </c>
      <c r="B272" s="23">
        <f>B274+B275+B276+B277+B280+B281+B282+B287+B294+B298-B271</f>
        <v>561523.6</v>
      </c>
      <c r="C272" s="23">
        <f>C274+C275+C276+C277+C280+C281+C282+C287+C294+C298-C271</f>
        <v>5762.5</v>
      </c>
      <c r="D272" s="23">
        <f>B272+C272</f>
        <v>567286.1</v>
      </c>
    </row>
    <row r="273" spans="1:4" ht="12.75" customHeight="1">
      <c r="A273" s="11" t="s">
        <v>52</v>
      </c>
      <c r="B273" s="23"/>
      <c r="C273" s="23"/>
      <c r="D273" s="23"/>
    </row>
    <row r="274" spans="1:4" ht="12.75" customHeight="1">
      <c r="A274" s="9" t="s">
        <v>93</v>
      </c>
      <c r="B274" s="26">
        <v>2000</v>
      </c>
      <c r="C274" s="23"/>
      <c r="D274" s="24">
        <f aca="true" t="shared" si="12" ref="D274:D300">B274+C274</f>
        <v>2000</v>
      </c>
    </row>
    <row r="275" spans="1:4" ht="12.75" customHeight="1">
      <c r="A275" s="9" t="s">
        <v>101</v>
      </c>
      <c r="B275" s="26">
        <v>7000</v>
      </c>
      <c r="C275" s="23"/>
      <c r="D275" s="24">
        <f t="shared" si="12"/>
        <v>7000</v>
      </c>
    </row>
    <row r="276" spans="1:4" ht="12.75" customHeight="1">
      <c r="A276" s="9" t="s">
        <v>185</v>
      </c>
      <c r="B276" s="26">
        <v>10000</v>
      </c>
      <c r="C276" s="26"/>
      <c r="D276" s="24">
        <f t="shared" si="12"/>
        <v>10000</v>
      </c>
    </row>
    <row r="277" spans="1:4" ht="12.75" customHeight="1">
      <c r="A277" s="9" t="s">
        <v>53</v>
      </c>
      <c r="B277" s="26">
        <v>214429</v>
      </c>
      <c r="C277" s="26"/>
      <c r="D277" s="24">
        <f t="shared" si="12"/>
        <v>214429</v>
      </c>
    </row>
    <row r="278" spans="1:4" ht="12.75" customHeight="1">
      <c r="A278" s="9" t="s">
        <v>96</v>
      </c>
      <c r="B278" s="26">
        <v>214229</v>
      </c>
      <c r="C278" s="26"/>
      <c r="D278" s="24">
        <f t="shared" si="12"/>
        <v>214229</v>
      </c>
    </row>
    <row r="279" spans="1:4" ht="12.75" customHeight="1">
      <c r="A279" s="9" t="s">
        <v>97</v>
      </c>
      <c r="B279" s="26">
        <v>200</v>
      </c>
      <c r="C279" s="26"/>
      <c r="D279" s="24">
        <f t="shared" si="12"/>
        <v>200</v>
      </c>
    </row>
    <row r="280" spans="1:4" ht="12.75" customHeight="1">
      <c r="A280" s="9" t="s">
        <v>94</v>
      </c>
      <c r="B280" s="26">
        <v>300</v>
      </c>
      <c r="C280" s="26"/>
      <c r="D280" s="24">
        <f t="shared" si="12"/>
        <v>300</v>
      </c>
    </row>
    <row r="281" spans="1:4" ht="12.75" customHeight="1">
      <c r="A281" s="9" t="s">
        <v>80</v>
      </c>
      <c r="B281" s="26">
        <v>930</v>
      </c>
      <c r="C281" s="26"/>
      <c r="D281" s="24">
        <f t="shared" si="12"/>
        <v>930</v>
      </c>
    </row>
    <row r="282" spans="1:4" ht="12.75" customHeight="1">
      <c r="A282" s="9" t="s">
        <v>54</v>
      </c>
      <c r="B282" s="26">
        <v>66890.6</v>
      </c>
      <c r="C282" s="26">
        <v>5363.5</v>
      </c>
      <c r="D282" s="24">
        <f t="shared" si="12"/>
        <v>72254.1</v>
      </c>
    </row>
    <row r="283" spans="1:4" ht="12.75" customHeight="1">
      <c r="A283" s="9" t="s">
        <v>182</v>
      </c>
      <c r="B283" s="26">
        <v>57314.4</v>
      </c>
      <c r="C283" s="26"/>
      <c r="D283" s="24">
        <f t="shared" si="12"/>
        <v>57314.4</v>
      </c>
    </row>
    <row r="284" spans="1:4" ht="12.75" customHeight="1">
      <c r="A284" s="9" t="s">
        <v>99</v>
      </c>
      <c r="B284" s="26">
        <v>655</v>
      </c>
      <c r="C284" s="26"/>
      <c r="D284" s="24">
        <f t="shared" si="12"/>
        <v>655</v>
      </c>
    </row>
    <row r="285" spans="1:4" ht="12.75" customHeight="1">
      <c r="A285" s="9" t="s">
        <v>98</v>
      </c>
      <c r="B285" s="26">
        <v>7500</v>
      </c>
      <c r="C285" s="26"/>
      <c r="D285" s="24">
        <f t="shared" si="12"/>
        <v>7500</v>
      </c>
    </row>
    <row r="286" spans="1:4" ht="12.75" customHeight="1">
      <c r="A286" s="9" t="s">
        <v>183</v>
      </c>
      <c r="B286" s="26">
        <f>B282-SUM(B283:B285)</f>
        <v>1421.2000000000044</v>
      </c>
      <c r="C286" s="26">
        <f>C282-SUM(C283:C285)</f>
        <v>5363.5</v>
      </c>
      <c r="D286" s="24">
        <f t="shared" si="12"/>
        <v>6784.700000000004</v>
      </c>
    </row>
    <row r="287" spans="1:4" ht="12.75" customHeight="1">
      <c r="A287" s="9" t="s">
        <v>55</v>
      </c>
      <c r="B287" s="26">
        <v>152101</v>
      </c>
      <c r="C287" s="26">
        <v>400</v>
      </c>
      <c r="D287" s="24">
        <f t="shared" si="12"/>
        <v>152501</v>
      </c>
    </row>
    <row r="288" spans="1:4" ht="12.75" customHeight="1">
      <c r="A288" s="9" t="s">
        <v>184</v>
      </c>
      <c r="B288" s="26">
        <v>89584.2</v>
      </c>
      <c r="C288" s="26">
        <v>285</v>
      </c>
      <c r="D288" s="24">
        <f t="shared" si="12"/>
        <v>89869.2</v>
      </c>
    </row>
    <row r="289" spans="1:4" ht="12.75" customHeight="1">
      <c r="A289" s="9" t="s">
        <v>113</v>
      </c>
      <c r="B289" s="26">
        <v>33088.4</v>
      </c>
      <c r="C289" s="26">
        <v>867</v>
      </c>
      <c r="D289" s="24">
        <f t="shared" si="12"/>
        <v>33955.4</v>
      </c>
    </row>
    <row r="290" spans="1:4" ht="12.75" customHeight="1">
      <c r="A290" s="9" t="s">
        <v>114</v>
      </c>
      <c r="B290" s="26">
        <v>23222.9</v>
      </c>
      <c r="C290" s="26">
        <v>943</v>
      </c>
      <c r="D290" s="24">
        <f t="shared" si="12"/>
        <v>24165.9</v>
      </c>
    </row>
    <row r="291" spans="1:4" ht="12.75" customHeight="1">
      <c r="A291" s="9" t="s">
        <v>142</v>
      </c>
      <c r="B291" s="26">
        <v>360</v>
      </c>
      <c r="C291" s="26"/>
      <c r="D291" s="24">
        <f t="shared" si="12"/>
        <v>360</v>
      </c>
    </row>
    <row r="292" spans="1:4" ht="12.75" customHeight="1">
      <c r="A292" s="9" t="s">
        <v>141</v>
      </c>
      <c r="B292" s="26">
        <v>1200</v>
      </c>
      <c r="C292" s="26">
        <v>1</v>
      </c>
      <c r="D292" s="24">
        <f t="shared" si="12"/>
        <v>1201</v>
      </c>
    </row>
    <row r="293" spans="1:4" ht="12.75" customHeight="1">
      <c r="A293" s="9" t="s">
        <v>183</v>
      </c>
      <c r="B293" s="26">
        <f>B287-SUM(B288:B292)</f>
        <v>4645.5</v>
      </c>
      <c r="C293" s="26">
        <f>C287-SUM(C288:C292)</f>
        <v>-1696</v>
      </c>
      <c r="D293" s="24">
        <f>B293+C293</f>
        <v>2949.5</v>
      </c>
    </row>
    <row r="294" spans="1:4" ht="12.75" customHeight="1">
      <c r="A294" s="9" t="s">
        <v>48</v>
      </c>
      <c r="B294" s="26">
        <v>10000</v>
      </c>
      <c r="C294" s="26"/>
      <c r="D294" s="24">
        <f t="shared" si="12"/>
        <v>10000</v>
      </c>
    </row>
    <row r="295" spans="1:4" ht="12.75" customHeight="1">
      <c r="A295" s="9" t="s">
        <v>182</v>
      </c>
      <c r="B295" s="26">
        <v>8796</v>
      </c>
      <c r="C295" s="26"/>
      <c r="D295" s="24">
        <f t="shared" si="12"/>
        <v>8796</v>
      </c>
    </row>
    <row r="296" spans="1:4" ht="12.75" customHeight="1">
      <c r="A296" s="9" t="s">
        <v>99</v>
      </c>
      <c r="B296" s="26">
        <v>1075</v>
      </c>
      <c r="C296" s="26"/>
      <c r="D296" s="24">
        <f t="shared" si="12"/>
        <v>1075</v>
      </c>
    </row>
    <row r="297" spans="1:4" ht="12.75" customHeight="1">
      <c r="A297" s="9" t="s">
        <v>183</v>
      </c>
      <c r="B297" s="26">
        <f>B294-SUM(B295:B296)</f>
        <v>129</v>
      </c>
      <c r="C297" s="26">
        <f>C294-SUM(C295:C296)</f>
        <v>0</v>
      </c>
      <c r="D297" s="24">
        <f t="shared" si="12"/>
        <v>129</v>
      </c>
    </row>
    <row r="298" spans="1:4" ht="12.75" customHeight="1">
      <c r="A298" s="9" t="s">
        <v>46</v>
      </c>
      <c r="B298" s="26">
        <v>119443</v>
      </c>
      <c r="C298" s="26"/>
      <c r="D298" s="24">
        <f t="shared" si="12"/>
        <v>119443</v>
      </c>
    </row>
    <row r="299" spans="1:4" ht="12.75" customHeight="1">
      <c r="A299" s="9" t="s">
        <v>182</v>
      </c>
      <c r="B299" s="26">
        <v>92765</v>
      </c>
      <c r="C299" s="26"/>
      <c r="D299" s="24">
        <f t="shared" si="12"/>
        <v>92765</v>
      </c>
    </row>
    <row r="300" spans="1:4" ht="12.75" customHeight="1">
      <c r="A300" s="9" t="s">
        <v>99</v>
      </c>
      <c r="B300" s="26">
        <v>17350</v>
      </c>
      <c r="C300" s="26"/>
      <c r="D300" s="24">
        <f t="shared" si="12"/>
        <v>17350</v>
      </c>
    </row>
    <row r="301" spans="1:4" ht="12.75" customHeight="1">
      <c r="A301" s="9" t="s">
        <v>100</v>
      </c>
      <c r="B301" s="26">
        <v>5000</v>
      </c>
      <c r="C301" s="26"/>
      <c r="D301" s="24">
        <f>B301+C301</f>
        <v>5000</v>
      </c>
    </row>
    <row r="302" spans="1:4" ht="12.75" customHeight="1" thickBot="1">
      <c r="A302" s="9" t="s">
        <v>183</v>
      </c>
      <c r="B302" s="26">
        <f>B298-SUM(B299:B301)</f>
        <v>4328</v>
      </c>
      <c r="C302" s="26">
        <f>C298-SUM(C299:C301)</f>
        <v>0</v>
      </c>
      <c r="D302" s="24">
        <f>B302+C302</f>
        <v>4328</v>
      </c>
    </row>
    <row r="303" spans="1:4" ht="21.75" customHeight="1" thickBot="1">
      <c r="A303" s="37" t="s">
        <v>26</v>
      </c>
      <c r="B303" s="49">
        <f>B57+B73+B86+B110+B125+B163+B188+B202+B217+B220+B253+B260+B269+B145+B136+B241+B100</f>
        <v>5623681.6</v>
      </c>
      <c r="C303" s="49">
        <f>C57+C73+C86+C110+C125+C163+C188+C202+C217+C220+C253+C260+C269+C145+C136+C241+C100</f>
        <v>88744.20000000001</v>
      </c>
      <c r="D303" s="50">
        <f>D57+D73+D86+D110+D125+D163+D188+D202+D217+D220+D253+D260+D269+D145+D136+D241+D100</f>
        <v>5712425.800000001</v>
      </c>
    </row>
    <row r="304" spans="1:4" ht="12" customHeight="1">
      <c r="A304" s="42" t="s">
        <v>2</v>
      </c>
      <c r="B304" s="46"/>
      <c r="C304" s="46"/>
      <c r="D304" s="38"/>
    </row>
    <row r="305" spans="1:4" ht="15" customHeight="1">
      <c r="A305" s="43" t="s">
        <v>40</v>
      </c>
      <c r="B305" s="51">
        <f>B58+B74+B87+B111+B126+B146+B164+B189+B203+B217+B221+B254+B261+B271+B137+B242+B101</f>
        <v>4756684</v>
      </c>
      <c r="C305" s="51">
        <f>C58+C74+C87+C111+C126+C146+C164+C189+C203+C217+C221+C254+C261+C271+C137+C242+C101</f>
        <v>47279.399999999994</v>
      </c>
      <c r="D305" s="63">
        <f>D58+D74+D87+D111+D126+D146+D164+D189+D203+D217+D221+D254+D261+D271+D137+D242+D101</f>
        <v>4803963.4</v>
      </c>
    </row>
    <row r="306" spans="1:4" ht="15" customHeight="1" thickBot="1">
      <c r="A306" s="44" t="s">
        <v>41</v>
      </c>
      <c r="B306" s="52">
        <f>B93+B119+B157+B184+B198+B257+B272+B141+B235+B69+B248+B212+B107+B133</f>
        <v>866997.6</v>
      </c>
      <c r="C306" s="52">
        <f>C93+C119+C157+C184+C198+C257+C272+C141+C235+C69+C248+C212+C107+C133</f>
        <v>41464.8</v>
      </c>
      <c r="D306" s="53">
        <f>B306+C306</f>
        <v>908462.4</v>
      </c>
    </row>
    <row r="307" spans="1:4" ht="19.5" customHeight="1">
      <c r="A307" s="45" t="s">
        <v>57</v>
      </c>
      <c r="B307" s="46">
        <f>B309+B310</f>
        <v>357675.7999999989</v>
      </c>
      <c r="C307" s="46">
        <f>C310+C309</f>
        <v>0</v>
      </c>
      <c r="D307" s="38">
        <f>B307+C307</f>
        <v>357675.7999999989</v>
      </c>
    </row>
    <row r="308" spans="1:4" ht="9.75" customHeight="1">
      <c r="A308" s="39" t="s">
        <v>2</v>
      </c>
      <c r="B308" s="31"/>
      <c r="C308" s="31"/>
      <c r="D308" s="41"/>
    </row>
    <row r="309" spans="1:4" ht="12.75" customHeight="1">
      <c r="A309" s="39" t="s">
        <v>95</v>
      </c>
      <c r="B309" s="54">
        <v>300000</v>
      </c>
      <c r="C309" s="54"/>
      <c r="D309" s="55">
        <v>300000</v>
      </c>
    </row>
    <row r="310" spans="1:4" ht="12.75" customHeight="1" thickBot="1">
      <c r="A310" s="40" t="s">
        <v>118</v>
      </c>
      <c r="B310" s="56">
        <f>B303-B55-300000</f>
        <v>57675.79999999888</v>
      </c>
      <c r="C310" s="56">
        <f>C303-C55</f>
        <v>0</v>
      </c>
      <c r="D310" s="57">
        <f>D303-D55-300000</f>
        <v>57675.799999999814</v>
      </c>
    </row>
    <row r="311" spans="1:4" ht="15" customHeight="1">
      <c r="A311" s="16"/>
      <c r="B311" s="33"/>
      <c r="C311" s="32"/>
      <c r="D311" s="33"/>
    </row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spans="1:2" ht="12.75" customHeight="1">
      <c r="A321" s="15"/>
      <c r="B321" s="36"/>
    </row>
    <row r="322" ht="12.75" customHeight="1"/>
    <row r="323" spans="1:2" ht="12.75" customHeight="1">
      <c r="A323" s="15"/>
      <c r="B323" s="36"/>
    </row>
    <row r="324" ht="12.75" customHeight="1"/>
    <row r="325" ht="12.75" customHeight="1">
      <c r="A325" s="35"/>
    </row>
    <row r="326" ht="12.75" customHeight="1">
      <c r="A326" s="35"/>
    </row>
    <row r="327" ht="12.75" customHeight="1">
      <c r="A327" s="35"/>
    </row>
    <row r="328" ht="12.75" customHeight="1">
      <c r="A328" s="35"/>
    </row>
    <row r="329" ht="15" customHeight="1">
      <c r="A329" s="35"/>
    </row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</sheetData>
  <mergeCells count="4">
    <mergeCell ref="A2:D2"/>
    <mergeCell ref="A3:D3"/>
    <mergeCell ref="A7:A8"/>
    <mergeCell ref="A4:D4"/>
  </mergeCells>
  <printOptions horizontalCentered="1"/>
  <pageMargins left="0.3937007874015748" right="0.1968503937007874" top="0.984251968503937" bottom="0.984251968503937" header="0.7086614173228347" footer="0.5118110236220472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517</cp:lastModifiedBy>
  <cp:lastPrinted>2006-05-31T05:54:46Z</cp:lastPrinted>
  <dcterms:created xsi:type="dcterms:W3CDTF">1997-01-24T11:07:25Z</dcterms:created>
  <dcterms:modified xsi:type="dcterms:W3CDTF">2006-07-24T07:19:11Z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-1769737713</vt:i4>
  </property>
  <property fmtid="{D5CDD505-2E9C-101B-9397-08002B2CF9AE}" pid="3" name="_EmailSubject">
    <vt:lpwstr>3.ZR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-603445581</vt:i4>
  </property>
  <property fmtid="{D5CDD505-2E9C-101B-9397-08002B2CF9AE}" pid="7" name="_ReviewingToolsShownOnce">
    <vt:lpwstr/>
  </property>
</Properties>
</file>