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rozpočet'!$A$1:$V$137</definedName>
  </definedNames>
  <calcPr fullCalcOnLoad="1"/>
</workbook>
</file>

<file path=xl/sharedStrings.xml><?xml version="1.0" encoding="utf-8"?>
<sst xmlns="http://schemas.openxmlformats.org/spreadsheetml/2006/main" count="228" uniqueCount="156">
  <si>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</si>
  <si>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</si>
  <si>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</si>
  <si>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</si>
  <si>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</si>
  <si>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</si>
  <si>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</si>
  <si>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</si>
  <si>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</si>
  <si>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</si>
  <si>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</si>
  <si>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</si>
  <si>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</si>
  <si>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</si>
  <si>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</si>
  <si>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</si>
  <si>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</si>
  <si>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Domov na Stříbrném vrchu - Rokytnice v Orl.h.</t>
  </si>
  <si>
    <t>kapitálové výdaje - investiční transfery PO</t>
  </si>
  <si>
    <t>běžné výdaje - neinvestiční příspěvky PO</t>
  </si>
  <si>
    <t>neinvestiční transfery PO</t>
  </si>
  <si>
    <t>kapitálové výdaje - rezervy kapitálových výdajů</t>
  </si>
  <si>
    <t>SV/06/620</t>
  </si>
  <si>
    <t>Domov důchodců Police nad Metují</t>
  </si>
  <si>
    <t>ÚSP pro mentálně postiženou mládež Chotělice</t>
  </si>
  <si>
    <t>SV/07/636</t>
  </si>
  <si>
    <t>Domov důchodců Černožice</t>
  </si>
  <si>
    <t>SV/07/623</t>
  </si>
  <si>
    <t xml:space="preserve">Domov důchodců Albrechtice nad Orlicí </t>
  </si>
  <si>
    <t>položka</t>
  </si>
  <si>
    <t>Odvětví: sociálních věcí ( kap. 28)</t>
  </si>
  <si>
    <t>v tis. Kč na 1 deset. místo</t>
  </si>
  <si>
    <t>Celkem</t>
  </si>
  <si>
    <t>SV/07/632</t>
  </si>
  <si>
    <t>SV/07/628</t>
  </si>
  <si>
    <t xml:space="preserve">Nové limity: </t>
  </si>
  <si>
    <t>Kontroly:</t>
  </si>
  <si>
    <t xml:space="preserve">Zpracoval: </t>
  </si>
  <si>
    <t>Michal Žehan</t>
  </si>
  <si>
    <t>kapitálové výdaje - pozemky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</si>
  <si>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</si>
  <si>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Úprava</t>
  </si>
  <si>
    <t>UR</t>
  </si>
  <si>
    <t xml:space="preserve">DD Police nad Metují - rekonstrukce a přístavba </t>
  </si>
  <si>
    <t>Dostavba domova důchodců Albrechtice nad Orlicí</t>
  </si>
  <si>
    <t>DD Černožice - přístavba ubytovacího objektu</t>
  </si>
  <si>
    <t>Domov pro seniory Pilníkov</t>
  </si>
  <si>
    <t>Domov pro seniory Vrchlabí</t>
  </si>
  <si>
    <t>Rekonstrukce a modernizace hlavního objektu</t>
  </si>
  <si>
    <t>Barevné domky Hajnice</t>
  </si>
  <si>
    <t>Domov Dolní zámek Teplice nad Metují</t>
  </si>
  <si>
    <t>SV/08/618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</si>
  <si>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2011</t>
    </r>
    <r>
      <rPr>
        <sz val="10"/>
        <rFont val="Arial"/>
        <family val="2"/>
      </rPr>
      <t xml:space="preserve"> Zastupitelstvo 2.12.2010</t>
    </r>
    <r>
      <rPr>
        <b/>
        <sz val="10"/>
        <rFont val="Arial"/>
        <family val="2"/>
      </rPr>
      <t xml:space="preserve">
</t>
    </r>
  </si>
  <si>
    <t>navýšení - Zastupitelstvo ze dne 27. 1. 2011</t>
  </si>
  <si>
    <t>Zastupitelstvo 2.12.2010</t>
  </si>
  <si>
    <t>I. úprava - zvýšení - převod nedočerp. fin. prostř. k 31.12.10 na schvál. akce do r. 2011 Zast. z 27.1.11</t>
  </si>
  <si>
    <t>II. uvolnění - zapojení nedočerp. fin. prostř. k 31.12.10 na schvál. akce do rozpočtu 2011 Zast. z 27.1.11</t>
  </si>
  <si>
    <t>III. úprava - zvýšení - úvěr KHK na investice pro rok 2011 - Zast. z 27. 1. 2011</t>
  </si>
  <si>
    <t>IV. uvolnění - zapojení čerpání úvěru KHK na investice pro rok 2011 - Zast. z 27. 1. 2011</t>
  </si>
  <si>
    <t>SV/10/606</t>
  </si>
  <si>
    <t>Vestavba do půd. prostor č.p.104 a příst. únik. schodiště</t>
  </si>
  <si>
    <t>kapitálové výdaje</t>
  </si>
  <si>
    <t>nákup pozemku</t>
  </si>
  <si>
    <t>Domov důchodců V podzámčí Chlumec nad Cidlinou</t>
  </si>
  <si>
    <t>Úprava schodiště do suterénu</t>
  </si>
  <si>
    <t>Oprava balkónů na hlavním objektu 01, západ</t>
  </si>
  <si>
    <t>Domov důchodců Tmavý Důl</t>
  </si>
  <si>
    <t>Rekonstrukce hlavní komunikace</t>
  </si>
  <si>
    <t>Nákup konvektomatu</t>
  </si>
  <si>
    <t>Zateplení budov ÚSP Hajnice</t>
  </si>
  <si>
    <t>neinvestiční výdaje</t>
  </si>
  <si>
    <t>Dispoziční změny a úpravy</t>
  </si>
  <si>
    <t>Venkovní úpravy areálu domova</t>
  </si>
  <si>
    <t>SV/10/603</t>
  </si>
  <si>
    <t>Výstavba a rekonstrukce Domova Dolní zámek na zvl. režim</t>
  </si>
  <si>
    <t>SV/10/604</t>
  </si>
  <si>
    <t>DD Černožice - rekonstrukce stávajícího objektu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</si>
  <si>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19.1.11</t>
    </r>
  </si>
  <si>
    <t>SV/10/609</t>
  </si>
  <si>
    <t>Oprava oken a dveří na hlavní budově - výměna</t>
  </si>
  <si>
    <t>SV/10/612</t>
  </si>
  <si>
    <t>Havárie topení v objektu Domova Dolní zámek</t>
  </si>
  <si>
    <t xml:space="preserve">Rekonstrukce domu č. p. 506 </t>
  </si>
  <si>
    <t>SV/11/601</t>
  </si>
  <si>
    <t>SV/11/602</t>
  </si>
  <si>
    <t>SV/11/603</t>
  </si>
  <si>
    <t>SV/11/604</t>
  </si>
  <si>
    <t>SV/11/605</t>
  </si>
  <si>
    <t>SV/11/606</t>
  </si>
  <si>
    <t>SV/11/607</t>
  </si>
  <si>
    <r>
      <t xml:space="preserve">změna dle usnesení Rady KHK a Zastupitelstva KHK č.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</si>
  <si>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t>DD Černožice - stáv. budova, vnější plášť a výplně otvorů</t>
  </si>
  <si>
    <t>SV/11/608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</si>
  <si>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16.2.11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</si>
  <si>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5.1.11 Zastupitelstva konaného dne 27.1.11  </t>
    </r>
  </si>
  <si>
    <t>V. zvýšení ze zapojení volných disponibilních zdrojů z výsledku hospodaření z roku 2010 - Zast. 24.3.</t>
  </si>
  <si>
    <t>VI. zapojení volných disponibilních zdrojů z výsledku hospodaření z roku 2010 - Zast. 24.3.</t>
  </si>
  <si>
    <t>zvýšení ze zapojení volných disponibil. zdrojů z výsl. hosp. - Zast. 24. 3.</t>
  </si>
  <si>
    <t>úvěr KHK pro rok 2011 - Zastupitelstvo ze dne 27. 1. 2011</t>
  </si>
  <si>
    <t>SV/11/609</t>
  </si>
  <si>
    <t>SV/11/610</t>
  </si>
  <si>
    <t>Oplocení nového pozemku a vybudování parkoviště</t>
  </si>
  <si>
    <t>SV/11/611</t>
  </si>
  <si>
    <t>Domov důchodců Hradec Králové</t>
  </si>
  <si>
    <t>SV/11/612</t>
  </si>
  <si>
    <t>Traktorová sekačka vč. přísl. (multifunkční úklid. zařízení)</t>
  </si>
  <si>
    <t>SV/11/613</t>
  </si>
  <si>
    <t>Terasa 3. p. - rozšíření prostor</t>
  </si>
  <si>
    <t>SV/11/614</t>
  </si>
  <si>
    <t>Rekonstrukce vzduchotechniky</t>
  </si>
  <si>
    <t>SV/11/615</t>
  </si>
  <si>
    <t>SV/11/616</t>
  </si>
  <si>
    <t>Studie proveditelnosti a PD "Nový objekt a úprava areálu"</t>
  </si>
  <si>
    <t>SV/11/617</t>
  </si>
  <si>
    <t>Energetické audit objektu</t>
  </si>
  <si>
    <t>SV/11/618</t>
  </si>
  <si>
    <t>Nátěr a oprava střechy a žlabů</t>
  </si>
  <si>
    <t>Domov důchodců Malá Čermná</t>
  </si>
  <si>
    <t>SV/11/619</t>
  </si>
  <si>
    <t>Zvýšení zateplení objektu včetně omítnutí</t>
  </si>
  <si>
    <t>Domov důchodců Náchod</t>
  </si>
  <si>
    <t>SV/11/620</t>
  </si>
  <si>
    <t>Rekonstrukce vzduchotechniky kuchyně</t>
  </si>
  <si>
    <t>SV/11/621</t>
  </si>
  <si>
    <t>SV/11/622</t>
  </si>
  <si>
    <t>Průmyslová pračka</t>
  </si>
  <si>
    <t>Elektrocentrála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</si>
  <si>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2.3.11 Zastupitelstva konaného dne 24.3.11  </t>
    </r>
  </si>
  <si>
    <t>zapojení HV</t>
  </si>
  <si>
    <t>VII. zapojení HV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</si>
  <si>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25.5.2011  Zastupitelstva konaného dne 16.6.2011 </t>
    </r>
  </si>
  <si>
    <t>Rekonstrukce venkovní kanalizace</t>
  </si>
  <si>
    <t>Obměna kuchyňského zařízení - konvektomat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</si>
  <si>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3.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</si>
  <si>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13.7.2011  </t>
    </r>
  </si>
  <si>
    <t>Schválil: RNDr. Jan Vachata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</si>
  <si>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17.8.2011 Zastupitelstva konaného dne 8. 9. 2011  </t>
    </r>
  </si>
  <si>
    <t>SV/11/623</t>
  </si>
  <si>
    <t>Oprava fasády na hlavní budově ÚSP Chotělice</t>
  </si>
  <si>
    <t>Oplocení areálu</t>
  </si>
  <si>
    <t>zvýšení z rezervy Královéhradeckého kraje - Zastupitelstvo 8. 9. 2011</t>
  </si>
  <si>
    <t>VIII. zvýšení z rezervy Královéhradeckého kraje - Zastupitelstvo 8. 9. 2011</t>
  </si>
  <si>
    <t>IX. zapojení prostředků z rezervy Královéhradeckého kraje - Zastupitelstvo 8. 9. 2011</t>
  </si>
  <si>
    <t>Úprava prádelenského provozu</t>
  </si>
  <si>
    <t>SV/08/619</t>
  </si>
  <si>
    <t>Rekonstrukce domu č. p. 506</t>
  </si>
  <si>
    <t>budovy, haly a stavby</t>
  </si>
  <si>
    <t>stroje a zařízení</t>
  </si>
  <si>
    <t>drobný hmotný dlouhodobý majetek</t>
  </si>
  <si>
    <t>ostatní služby</t>
  </si>
  <si>
    <r>
      <t>změna dle usnesení Rady KHK a Zastupitelstva KHK č.                                            4</t>
    </r>
    <r>
      <rPr>
        <b/>
        <sz val="10"/>
        <rFont val="Arial"/>
        <family val="2"/>
      </rPr>
      <t>. 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</si>
  <si>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26.10.2011  </t>
    </r>
  </si>
  <si>
    <t>SV/11/624</t>
  </si>
  <si>
    <t>Nákup skladového kontejneru</t>
  </si>
  <si>
    <t>Kapitola 50 - Fond rozvoje a reprodukce Královéhradeckého kraje rok 2011 - sumář -  4. zm. rozpočtu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</si>
  <si>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9.11.2011 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</si>
</sst>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2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5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6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28" xfId="0" applyNumberFormat="1" applyFont="1" applyBorder="1" applyAlignment="1">
      <alignment horizontal="left"/>
    </xf>
    <xf numFmtId="164" fontId="7" fillId="0" borderId="29" xfId="0" applyNumberFormat="1" applyFont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/>
    </xf>
    <xf numFmtId="164" fontId="4" fillId="33" borderId="33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164" fontId="0" fillId="0" borderId="23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wrapText="1"/>
    </xf>
    <xf numFmtId="4" fontId="0" fillId="0" borderId="25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24" xfId="0" applyNumberFormat="1" applyFont="1" applyFill="1" applyBorder="1" applyAlignment="1">
      <alignment horizontal="right"/>
    </xf>
    <xf numFmtId="164" fontId="4" fillId="34" borderId="25" xfId="0" applyNumberFormat="1" applyFont="1" applyFill="1" applyBorder="1" applyAlignment="1">
      <alignment horizontal="righ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164" fontId="0" fillId="33" borderId="38" xfId="0" applyNumberFormat="1" applyFont="1" applyFill="1" applyBorder="1" applyAlignment="1">
      <alignment horizontal="right"/>
    </xf>
    <xf numFmtId="164" fontId="4" fillId="35" borderId="22" xfId="0" applyNumberFormat="1" applyFont="1" applyFill="1" applyBorder="1" applyAlignment="1">
      <alignment horizontal="right"/>
    </xf>
    <xf numFmtId="0" fontId="0" fillId="0" borderId="3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4" fontId="9" fillId="0" borderId="29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3" xfId="0" applyNumberFormat="1" applyFont="1" applyBorder="1" applyAlignment="1">
      <alignment horizontal="right"/>
    </xf>
    <xf numFmtId="164" fontId="11" fillId="0" borderId="25" xfId="0" applyNumberFormat="1" applyFont="1" applyFill="1" applyBorder="1" applyAlignment="1">
      <alignment horizontal="right"/>
    </xf>
    <xf numFmtId="164" fontId="11" fillId="0" borderId="23" xfId="0" applyNumberFormat="1" applyFont="1" applyFill="1" applyBorder="1" applyAlignment="1">
      <alignment horizontal="right"/>
    </xf>
    <xf numFmtId="164" fontId="11" fillId="0" borderId="23" xfId="0" applyNumberFormat="1" applyFont="1" applyFill="1" applyBorder="1" applyAlignment="1">
      <alignment horizontal="right" wrapText="1"/>
    </xf>
    <xf numFmtId="164" fontId="11" fillId="0" borderId="26" xfId="0" applyNumberFormat="1" applyFont="1" applyFill="1" applyBorder="1" applyAlignment="1">
      <alignment horizontal="right"/>
    </xf>
    <xf numFmtId="164" fontId="7" fillId="0" borderId="40" xfId="0" applyNumberFormat="1" applyFont="1" applyBorder="1" applyAlignment="1">
      <alignment horizontal="right"/>
    </xf>
    <xf numFmtId="164" fontId="0" fillId="0" borderId="26" xfId="0" applyNumberFormat="1" applyFont="1" applyFill="1" applyBorder="1" applyAlignment="1">
      <alignment horizontal="center" vertical="center"/>
    </xf>
    <xf numFmtId="164" fontId="4" fillId="35" borderId="41" xfId="0" applyNumberFormat="1" applyFont="1" applyFill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4" fontId="0" fillId="0" borderId="43" xfId="0" applyNumberFormat="1" applyFont="1" applyBorder="1" applyAlignment="1">
      <alignment horizontal="left"/>
    </xf>
    <xf numFmtId="0" fontId="6" fillId="0" borderId="26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9" fillId="0" borderId="40" xfId="0" applyNumberFormat="1" applyFont="1" applyBorder="1" applyAlignment="1">
      <alignment horizontal="right"/>
    </xf>
    <xf numFmtId="0" fontId="0" fillId="0" borderId="45" xfId="0" applyBorder="1" applyAlignment="1">
      <alignment horizontal="left"/>
    </xf>
    <xf numFmtId="164" fontId="12" fillId="0" borderId="46" xfId="0" applyNumberFormat="1" applyFont="1" applyBorder="1" applyAlignment="1">
      <alignment horizontal="righ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7" xfId="0" applyBorder="1" applyAlignment="1">
      <alignment horizontal="left"/>
    </xf>
    <xf numFmtId="164" fontId="12" fillId="0" borderId="48" xfId="0" applyNumberFormat="1" applyFont="1" applyBorder="1" applyAlignment="1">
      <alignment horizontal="right"/>
    </xf>
    <xf numFmtId="164" fontId="8" fillId="0" borderId="46" xfId="0" applyNumberFormat="1" applyFont="1" applyBorder="1" applyAlignment="1">
      <alignment horizontal="right"/>
    </xf>
    <xf numFmtId="164" fontId="13" fillId="33" borderId="33" xfId="0" applyNumberFormat="1" applyFont="1" applyFill="1" applyBorder="1" applyAlignment="1">
      <alignment horizontal="right"/>
    </xf>
    <xf numFmtId="164" fontId="4" fillId="35" borderId="20" xfId="0" applyNumberFormat="1" applyFont="1" applyFill="1" applyBorder="1" applyAlignment="1">
      <alignment horizontal="right"/>
    </xf>
    <xf numFmtId="164" fontId="4" fillId="34" borderId="44" xfId="0" applyNumberFormat="1" applyFont="1" applyFill="1" applyBorder="1" applyAlignment="1">
      <alignment horizontal="right"/>
    </xf>
    <xf numFmtId="164" fontId="14" fillId="33" borderId="31" xfId="0" applyNumberFormat="1" applyFont="1" applyFill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164" fontId="13" fillId="33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164" fontId="13" fillId="33" borderId="35" xfId="0" applyNumberFormat="1" applyFont="1" applyFill="1" applyBorder="1" applyAlignment="1">
      <alignment horizontal="righ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164" fontId="12" fillId="0" borderId="52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164" fontId="7" fillId="0" borderId="48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0" fillId="0" borderId="45" xfId="0" applyNumberFormat="1" applyFont="1" applyBorder="1" applyAlignment="1">
      <alignment horizontal="right"/>
    </xf>
    <xf numFmtId="164" fontId="0" fillId="0" borderId="47" xfId="0" applyNumberFormat="1" applyFont="1" applyBorder="1" applyAlignment="1">
      <alignment horizontal="right"/>
    </xf>
    <xf numFmtId="164" fontId="3" fillId="0" borderId="55" xfId="0" applyNumberFormat="1" applyFont="1" applyBorder="1" applyAlignment="1">
      <alignment horizontal="right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4" fillId="33" borderId="14" xfId="0" applyFont="1" applyFill="1" applyBorder="1" applyAlignment="1">
      <alignment horizontal="center" wrapText="1"/>
    </xf>
    <xf numFmtId="0" fontId="0" fillId="0" borderId="39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164" fontId="12" fillId="0" borderId="58" xfId="0" applyNumberFormat="1" applyFont="1" applyBorder="1" applyAlignment="1">
      <alignment horizontal="right"/>
    </xf>
    <xf numFmtId="164" fontId="4" fillId="34" borderId="23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36" borderId="59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0" xfId="0" applyNumberFormat="1" applyFont="1" applyFill="1" applyBorder="1" applyAlignment="1">
      <alignment horizontal="right"/>
    </xf>
    <xf numFmtId="0" fontId="16" fillId="0" borderId="25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left"/>
    </xf>
    <xf numFmtId="164" fontId="16" fillId="33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 wrapText="1"/>
    </xf>
    <xf numFmtId="0" fontId="0" fillId="0" borderId="6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164" fontId="0" fillId="0" borderId="61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0" fontId="0" fillId="0" borderId="6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164" fontId="17" fillId="33" borderId="32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>
      <alignment horizontal="left" vertical="distributed" wrapText="1"/>
    </xf>
    <xf numFmtId="167" fontId="16" fillId="37" borderId="25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164" fontId="52" fillId="33" borderId="32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4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43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0" fillId="0" borderId="50" xfId="0" applyNumberFormat="1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164" fontId="0" fillId="0" borderId="51" xfId="0" applyNumberFormat="1" applyFont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3" fillId="0" borderId="63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32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33" borderId="38" xfId="0" applyNumberFormat="1" applyFill="1" applyBorder="1" applyAlignment="1">
      <alignment horizontal="right"/>
    </xf>
    <xf numFmtId="164" fontId="0" fillId="0" borderId="64" xfId="0" applyNumberFormat="1" applyFont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 vertical="distributed" wrapText="1"/>
    </xf>
    <xf numFmtId="0" fontId="0" fillId="0" borderId="65" xfId="0" applyBorder="1" applyAlignment="1">
      <alignment horizontal="left"/>
    </xf>
    <xf numFmtId="164" fontId="8" fillId="0" borderId="66" xfId="0" applyNumberFormat="1" applyFont="1" applyBorder="1" applyAlignment="1">
      <alignment horizontal="right"/>
    </xf>
    <xf numFmtId="164" fontId="0" fillId="0" borderId="8" xfId="0" applyNumberForma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164" fontId="52" fillId="33" borderId="33" xfId="0" applyNumberFormat="1" applyFont="1" applyFill="1" applyBorder="1" applyAlignment="1">
      <alignment horizontal="right"/>
    </xf>
    <xf numFmtId="164" fontId="14" fillId="33" borderId="33" xfId="0" applyNumberFormat="1" applyFont="1" applyFill="1" applyBorder="1" applyAlignment="1">
      <alignment horizontal="right"/>
    </xf>
    <xf numFmtId="0" fontId="4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left"/>
    </xf>
    <xf numFmtId="0" fontId="6" fillId="0" borderId="68" xfId="0" applyFont="1" applyFill="1" applyBorder="1" applyAlignment="1">
      <alignment horizontal="left"/>
    </xf>
    <xf numFmtId="4" fontId="0" fillId="0" borderId="68" xfId="0" applyNumberFormat="1" applyFont="1" applyFill="1" applyBorder="1" applyAlignment="1">
      <alignment horizontal="left"/>
    </xf>
    <xf numFmtId="164" fontId="11" fillId="0" borderId="68" xfId="0" applyNumberFormat="1" applyFont="1" applyFill="1" applyBorder="1" applyAlignment="1">
      <alignment horizontal="right"/>
    </xf>
    <xf numFmtId="164" fontId="0" fillId="33" borderId="67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4" fontId="4" fillId="0" borderId="20" xfId="0" applyNumberFormat="1" applyFont="1" applyBorder="1" applyAlignment="1">
      <alignment horizontal="left"/>
    </xf>
    <xf numFmtId="4" fontId="0" fillId="0" borderId="37" xfId="0" applyNumberFormat="1" applyFont="1" applyFill="1" applyBorder="1" applyAlignment="1">
      <alignment horizontal="left"/>
    </xf>
    <xf numFmtId="164" fontId="4" fillId="38" borderId="37" xfId="0" applyNumberFormat="1" applyFont="1" applyFill="1" applyBorder="1" applyAlignment="1">
      <alignment horizontal="right"/>
    </xf>
    <xf numFmtId="164" fontId="4" fillId="33" borderId="38" xfId="0" applyNumberFormat="1" applyFont="1" applyFill="1" applyBorder="1" applyAlignment="1">
      <alignment horizontal="right"/>
    </xf>
    <xf numFmtId="0" fontId="0" fillId="0" borderId="65" xfId="0" applyFont="1" applyBorder="1" applyAlignment="1">
      <alignment horizontal="left"/>
    </xf>
    <xf numFmtId="164" fontId="52" fillId="33" borderId="30" xfId="0" applyNumberFormat="1" applyFont="1" applyFill="1" applyBorder="1" applyAlignment="1">
      <alignment horizontal="right"/>
    </xf>
    <xf numFmtId="164" fontId="0" fillId="0" borderId="25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164" fontId="0" fillId="33" borderId="53" xfId="0" applyNumberFormat="1" applyFont="1" applyFill="1" applyBorder="1" applyAlignment="1">
      <alignment horizontal="right"/>
    </xf>
    <xf numFmtId="164" fontId="0" fillId="33" borderId="54" xfId="0" applyNumberFormat="1" applyFont="1" applyFill="1" applyBorder="1" applyAlignment="1">
      <alignment horizontal="right"/>
    </xf>
    <xf numFmtId="164" fontId="0" fillId="33" borderId="43" xfId="0" applyNumberFormat="1" applyFont="1" applyFill="1" applyBorder="1" applyAlignment="1">
      <alignment horizontal="right"/>
    </xf>
    <xf numFmtId="164" fontId="0" fillId="33" borderId="63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164" fontId="52" fillId="33" borderId="35" xfId="0" applyNumberFormat="1" applyFont="1" applyFill="1" applyBorder="1" applyAlignment="1">
      <alignment horizontal="right"/>
    </xf>
    <xf numFmtId="164" fontId="11" fillId="0" borderId="69" xfId="0" applyNumberFormat="1" applyFont="1" applyFill="1" applyBorder="1" applyAlignment="1">
      <alignment horizontal="right"/>
    </xf>
    <xf numFmtId="167" fontId="16" fillId="37" borderId="69" xfId="0" applyNumberFormat="1" applyFont="1" applyFill="1" applyBorder="1" applyAlignment="1">
      <alignment horizontal="right"/>
    </xf>
    <xf numFmtId="164" fontId="11" fillId="0" borderId="70" xfId="0" applyNumberFormat="1" applyFont="1" applyFill="1" applyBorder="1" applyAlignment="1">
      <alignment horizontal="right"/>
    </xf>
    <xf numFmtId="164" fontId="11" fillId="0" borderId="42" xfId="0" applyNumberFormat="1" applyFont="1" applyFill="1" applyBorder="1" applyAlignment="1">
      <alignment horizontal="right"/>
    </xf>
    <xf numFmtId="164" fontId="4" fillId="34" borderId="69" xfId="0" applyNumberFormat="1" applyFont="1" applyFill="1" applyBorder="1" applyAlignment="1">
      <alignment horizontal="right"/>
    </xf>
    <xf numFmtId="164" fontId="11" fillId="0" borderId="42" xfId="0" applyNumberFormat="1" applyFont="1" applyFill="1" applyBorder="1" applyAlignment="1">
      <alignment horizontal="right" wrapText="1"/>
    </xf>
    <xf numFmtId="164" fontId="11" fillId="0" borderId="42" xfId="0" applyNumberFormat="1" applyFont="1" applyBorder="1" applyAlignment="1">
      <alignment horizontal="right"/>
    </xf>
    <xf numFmtId="164" fontId="0" fillId="0" borderId="69" xfId="0" applyNumberFormat="1" applyFont="1" applyFill="1" applyBorder="1" applyAlignment="1">
      <alignment horizontal="right"/>
    </xf>
    <xf numFmtId="164" fontId="4" fillId="34" borderId="71" xfId="0" applyNumberFormat="1" applyFont="1" applyFill="1" applyBorder="1" applyAlignment="1">
      <alignment horizontal="right"/>
    </xf>
    <xf numFmtId="164" fontId="11" fillId="0" borderId="72" xfId="0" applyNumberFormat="1" applyFont="1" applyFill="1" applyBorder="1" applyAlignment="1">
      <alignment horizontal="right"/>
    </xf>
    <xf numFmtId="164" fontId="4" fillId="38" borderId="59" xfId="0" applyNumberFormat="1" applyFont="1" applyFill="1" applyBorder="1" applyAlignment="1">
      <alignment horizontal="right"/>
    </xf>
    <xf numFmtId="164" fontId="4" fillId="35" borderId="25" xfId="0" applyNumberFormat="1" applyFont="1" applyFill="1" applyBorder="1" applyAlignment="1">
      <alignment horizontal="right"/>
    </xf>
    <xf numFmtId="164" fontId="14" fillId="33" borderId="35" xfId="0" applyNumberFormat="1" applyFont="1" applyFill="1" applyBorder="1" applyAlignment="1">
      <alignment horizontal="right"/>
    </xf>
    <xf numFmtId="164" fontId="4" fillId="35" borderId="69" xfId="0" applyNumberFormat="1" applyFont="1" applyFill="1" applyBorder="1" applyAlignment="1">
      <alignment horizontal="right"/>
    </xf>
    <xf numFmtId="164" fontId="4" fillId="35" borderId="8" xfId="0" applyNumberFormat="1" applyFont="1" applyFill="1" applyBorder="1" applyAlignment="1">
      <alignment horizontal="right"/>
    </xf>
    <xf numFmtId="164" fontId="14" fillId="33" borderId="32" xfId="0" applyNumberFormat="1" applyFont="1" applyFill="1" applyBorder="1" applyAlignment="1">
      <alignment horizontal="right"/>
    </xf>
    <xf numFmtId="164" fontId="4" fillId="35" borderId="44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4" fillId="34" borderId="73" xfId="0" applyNumberFormat="1" applyFont="1" applyFill="1" applyBorder="1" applyAlignment="1">
      <alignment horizontal="right"/>
    </xf>
    <xf numFmtId="164" fontId="4" fillId="35" borderId="74" xfId="0" applyNumberFormat="1" applyFont="1" applyFill="1" applyBorder="1" applyAlignment="1">
      <alignment horizontal="right"/>
    </xf>
    <xf numFmtId="164" fontId="14" fillId="33" borderId="38" xfId="0" applyNumberFormat="1" applyFont="1" applyFill="1" applyBorder="1" applyAlignment="1">
      <alignment horizontal="right"/>
    </xf>
    <xf numFmtId="164" fontId="4" fillId="35" borderId="59" xfId="0" applyNumberFormat="1" applyFont="1" applyFill="1" applyBorder="1" applyAlignment="1">
      <alignment horizontal="right"/>
    </xf>
    <xf numFmtId="164" fontId="4" fillId="33" borderId="32" xfId="0" applyNumberFormat="1" applyFont="1" applyFill="1" applyBorder="1" applyAlignment="1">
      <alignment horizontal="right"/>
    </xf>
    <xf numFmtId="164" fontId="0" fillId="0" borderId="15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55" xfId="0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55" xfId="0" applyBorder="1" applyAlignment="1">
      <alignment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3"/>
  <sheetViews>
    <sheetView tabSelected="1" zoomScalePageLayoutView="0" workbookViewId="0" topLeftCell="N1">
      <selection activeCell="A1" sqref="A1:Y137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00390625" style="0" customWidth="1"/>
    <col min="6" max="25" width="13.00390625" style="0" customWidth="1"/>
  </cols>
  <sheetData>
    <row r="1" spans="1:19" s="1" customFormat="1" ht="19.5" customHeight="1">
      <c r="A1" s="14" t="s">
        <v>154</v>
      </c>
      <c r="B1" s="15"/>
      <c r="C1" s="15"/>
      <c r="D1" s="15"/>
      <c r="E1" s="15"/>
      <c r="F1" s="15"/>
      <c r="G1" s="15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3.5" thickBot="1">
      <c r="A2" s="13"/>
      <c r="B2" s="13"/>
      <c r="C2" s="13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5" customHeight="1" thickBot="1">
      <c r="A3" s="13"/>
      <c r="B3" s="13"/>
      <c r="C3" s="13"/>
      <c r="D3" s="16"/>
      <c r="E3" s="17" t="s">
        <v>1</v>
      </c>
      <c r="F3" s="18"/>
      <c r="G3" s="120">
        <v>35979.8</v>
      </c>
      <c r="H3" s="19"/>
      <c r="I3" s="19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5" customHeight="1">
      <c r="A4" s="13"/>
      <c r="B4" s="13"/>
      <c r="C4" s="13"/>
      <c r="D4" s="16"/>
      <c r="E4" s="20" t="s">
        <v>53</v>
      </c>
      <c r="F4" s="21"/>
      <c r="G4" s="146">
        <v>35547.2</v>
      </c>
      <c r="H4" s="19"/>
      <c r="I4" s="19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5" customHeight="1">
      <c r="A5" s="13"/>
      <c r="B5" s="13"/>
      <c r="C5" s="13"/>
      <c r="D5" s="16"/>
      <c r="E5" s="223" t="s">
        <v>98</v>
      </c>
      <c r="F5" s="12"/>
      <c r="G5" s="224">
        <v>20955.8</v>
      </c>
      <c r="H5" s="19"/>
      <c r="I5" s="19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5" customHeight="1">
      <c r="A6" s="13"/>
      <c r="B6" s="13"/>
      <c r="C6" s="13"/>
      <c r="D6" s="16"/>
      <c r="E6" s="223" t="s">
        <v>97</v>
      </c>
      <c r="F6" s="12"/>
      <c r="G6" s="224">
        <v>7000</v>
      </c>
      <c r="H6" s="19"/>
      <c r="I6" s="19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5" customHeight="1">
      <c r="A7" s="13"/>
      <c r="B7" s="13"/>
      <c r="C7" s="13"/>
      <c r="D7" s="16"/>
      <c r="E7" s="223" t="s">
        <v>128</v>
      </c>
      <c r="F7" s="12"/>
      <c r="G7" s="224">
        <v>60.6</v>
      </c>
      <c r="H7" s="19"/>
      <c r="I7" s="19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5" customHeight="1">
      <c r="A8" s="13"/>
      <c r="B8" s="13"/>
      <c r="C8" s="13"/>
      <c r="D8" s="16"/>
      <c r="E8" s="223" t="s">
        <v>140</v>
      </c>
      <c r="F8" s="12"/>
      <c r="G8" s="224">
        <v>5800</v>
      </c>
      <c r="H8" s="19"/>
      <c r="I8" s="19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5" customHeight="1" thickBot="1">
      <c r="A9" s="13"/>
      <c r="B9" s="13"/>
      <c r="C9" s="13"/>
      <c r="D9" s="16"/>
      <c r="E9" s="26" t="s">
        <v>32</v>
      </c>
      <c r="F9" s="27"/>
      <c r="G9" s="139">
        <f>SUM(G3:G8)</f>
        <v>105343.40000000001</v>
      </c>
      <c r="H9" s="19"/>
      <c r="I9" s="19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ht="15" customHeight="1">
      <c r="A10" s="41" t="s">
        <v>30</v>
      </c>
      <c r="B10" s="16"/>
      <c r="C10" s="16"/>
      <c r="D10" s="16"/>
      <c r="E10" s="121"/>
      <c r="F10" s="121"/>
      <c r="G10" s="122"/>
      <c r="H10" s="19"/>
      <c r="I10" s="19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5" customHeight="1" thickBot="1">
      <c r="A11" s="16"/>
      <c r="B11" s="16"/>
      <c r="C11" s="16"/>
      <c r="D11" s="16"/>
      <c r="E11" s="16"/>
      <c r="F11" s="16"/>
      <c r="G11" s="23"/>
      <c r="H11" s="19"/>
      <c r="I11" s="19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5" customHeight="1" thickBot="1">
      <c r="A12" s="22" t="s">
        <v>0</v>
      </c>
      <c r="B12" s="24"/>
      <c r="C12" s="24"/>
      <c r="D12" s="24"/>
      <c r="E12" s="24"/>
      <c r="F12" s="24"/>
      <c r="G12" s="50">
        <v>35979.8</v>
      </c>
      <c r="H12" s="138" t="s">
        <v>35</v>
      </c>
      <c r="I12" s="161" t="s">
        <v>36</v>
      </c>
      <c r="J12" s="12"/>
      <c r="K12" s="12"/>
      <c r="L12" s="12"/>
      <c r="M12" s="12"/>
      <c r="N12" s="12"/>
      <c r="O12" s="12"/>
      <c r="P12" s="12"/>
      <c r="Q12" s="12"/>
      <c r="R12" s="16"/>
      <c r="S12" s="16"/>
    </row>
    <row r="13" spans="1:19" ht="15" customHeight="1">
      <c r="A13" s="20" t="s">
        <v>2</v>
      </c>
      <c r="B13" s="21"/>
      <c r="C13" s="21"/>
      <c r="D13" s="21"/>
      <c r="E13" s="21" t="s">
        <v>54</v>
      </c>
      <c r="F13" s="140"/>
      <c r="G13" s="141">
        <v>-35979.8</v>
      </c>
      <c r="H13" s="19"/>
      <c r="I13" s="19"/>
      <c r="J13" s="12"/>
      <c r="K13" s="12"/>
      <c r="L13" s="12"/>
      <c r="M13" s="12"/>
      <c r="N13" s="12"/>
      <c r="O13" s="12"/>
      <c r="P13" s="12"/>
      <c r="Q13" s="12"/>
      <c r="R13" s="16"/>
      <c r="S13" s="16"/>
    </row>
    <row r="14" spans="1:19" ht="15" customHeight="1">
      <c r="A14" s="159" t="s">
        <v>3</v>
      </c>
      <c r="B14" s="143"/>
      <c r="C14" s="143"/>
      <c r="D14" s="143"/>
      <c r="E14" s="143"/>
      <c r="F14" s="144"/>
      <c r="G14" s="160">
        <f>SUM(G12+G13)</f>
        <v>0</v>
      </c>
      <c r="H14" s="19"/>
      <c r="I14" s="19"/>
      <c r="J14" s="12"/>
      <c r="K14" s="12"/>
      <c r="L14" s="12"/>
      <c r="M14" s="12"/>
      <c r="N14" s="12"/>
      <c r="O14" s="12"/>
      <c r="P14" s="12"/>
      <c r="Q14" s="12"/>
      <c r="R14" s="16"/>
      <c r="S14" s="16"/>
    </row>
    <row r="15" spans="1:19" ht="15" customHeight="1">
      <c r="A15" s="155" t="s">
        <v>55</v>
      </c>
      <c r="B15" s="156"/>
      <c r="C15" s="156"/>
      <c r="D15" s="156"/>
      <c r="E15" s="156"/>
      <c r="F15" s="157"/>
      <c r="G15" s="158">
        <v>35547.2</v>
      </c>
      <c r="H15" s="162"/>
      <c r="I15" s="19"/>
      <c r="J15" s="12"/>
      <c r="K15" s="12"/>
      <c r="L15" s="12"/>
      <c r="M15" s="12"/>
      <c r="N15" s="12"/>
      <c r="O15" s="12"/>
      <c r="P15" s="12"/>
      <c r="Q15" s="12"/>
      <c r="R15" s="16"/>
      <c r="S15" s="16"/>
    </row>
    <row r="16" spans="1:19" ht="15" customHeight="1">
      <c r="A16" s="142" t="s">
        <v>56</v>
      </c>
      <c r="B16" s="143"/>
      <c r="C16" s="143"/>
      <c r="D16" s="143"/>
      <c r="E16" s="143"/>
      <c r="F16" s="144"/>
      <c r="G16" s="145">
        <v>-35547.2</v>
      </c>
      <c r="H16" s="19"/>
      <c r="I16" s="19"/>
      <c r="J16" s="12"/>
      <c r="K16" s="12"/>
      <c r="L16" s="12"/>
      <c r="M16" s="12"/>
      <c r="N16" s="12"/>
      <c r="O16" s="12"/>
      <c r="P16" s="12"/>
      <c r="Q16" s="12"/>
      <c r="R16" s="16"/>
      <c r="S16" s="16"/>
    </row>
    <row r="17" spans="1:19" ht="15" customHeight="1">
      <c r="A17" s="176" t="s">
        <v>57</v>
      </c>
      <c r="B17" s="177"/>
      <c r="C17" s="177"/>
      <c r="D17" s="177"/>
      <c r="E17" s="177"/>
      <c r="F17" s="178"/>
      <c r="G17" s="179">
        <v>20955.8</v>
      </c>
      <c r="H17" s="162"/>
      <c r="I17" s="19"/>
      <c r="J17" s="12"/>
      <c r="K17" s="12"/>
      <c r="L17" s="12"/>
      <c r="M17" s="12"/>
      <c r="N17" s="12"/>
      <c r="O17" s="12"/>
      <c r="P17" s="12"/>
      <c r="Q17" s="12"/>
      <c r="R17" s="16"/>
      <c r="S17" s="16"/>
    </row>
    <row r="18" spans="1:19" ht="15" customHeight="1">
      <c r="A18" s="142" t="s">
        <v>58</v>
      </c>
      <c r="B18" s="143"/>
      <c r="C18" s="143"/>
      <c r="D18" s="143"/>
      <c r="E18" s="143"/>
      <c r="F18" s="178"/>
      <c r="G18" s="179">
        <v>-20955.8</v>
      </c>
      <c r="H18" s="162"/>
      <c r="I18" s="19"/>
      <c r="J18" s="12"/>
      <c r="K18" s="12"/>
      <c r="L18" s="12"/>
      <c r="M18" s="12"/>
      <c r="N18" s="12"/>
      <c r="O18" s="12"/>
      <c r="P18" s="12"/>
      <c r="Q18" s="12"/>
      <c r="R18" s="16"/>
      <c r="S18" s="16"/>
    </row>
    <row r="19" spans="1:19" ht="15" customHeight="1">
      <c r="A19" s="207" t="s">
        <v>95</v>
      </c>
      <c r="B19" s="156"/>
      <c r="C19" s="156"/>
      <c r="D19" s="156"/>
      <c r="E19" s="156"/>
      <c r="F19" s="178"/>
      <c r="G19" s="179">
        <v>7000</v>
      </c>
      <c r="H19" s="162"/>
      <c r="I19" s="19"/>
      <c r="J19" s="12"/>
      <c r="K19" s="12"/>
      <c r="L19" s="12"/>
      <c r="M19" s="12"/>
      <c r="N19" s="12"/>
      <c r="O19" s="12"/>
      <c r="P19" s="12"/>
      <c r="Q19" s="12"/>
      <c r="R19" s="16"/>
      <c r="S19" s="16"/>
    </row>
    <row r="20" spans="1:19" ht="15" customHeight="1">
      <c r="A20" s="207" t="s">
        <v>96</v>
      </c>
      <c r="B20" s="156"/>
      <c r="C20" s="156"/>
      <c r="D20" s="156"/>
      <c r="E20" s="156"/>
      <c r="F20" s="178"/>
      <c r="G20" s="179">
        <v>-7000</v>
      </c>
      <c r="H20" s="162"/>
      <c r="I20" s="19"/>
      <c r="J20" s="12"/>
      <c r="K20" s="12"/>
      <c r="L20" s="12"/>
      <c r="M20" s="12"/>
      <c r="N20" s="12"/>
      <c r="O20" s="12"/>
      <c r="P20" s="12"/>
      <c r="Q20" s="12"/>
      <c r="R20" s="16"/>
      <c r="S20" s="16"/>
    </row>
    <row r="21" spans="1:19" ht="15" customHeight="1">
      <c r="A21" s="47" t="s">
        <v>129</v>
      </c>
      <c r="B21" s="143"/>
      <c r="C21" s="143"/>
      <c r="D21" s="143"/>
      <c r="E21" s="143"/>
      <c r="F21" s="178"/>
      <c r="G21" s="179">
        <v>60.6</v>
      </c>
      <c r="H21" s="162"/>
      <c r="I21" s="19"/>
      <c r="J21" s="12"/>
      <c r="K21" s="12"/>
      <c r="L21" s="12"/>
      <c r="M21" s="12"/>
      <c r="N21" s="12"/>
      <c r="O21" s="12"/>
      <c r="P21" s="12"/>
      <c r="Q21" s="12"/>
      <c r="R21" s="16"/>
      <c r="S21" s="16"/>
    </row>
    <row r="22" spans="1:19" ht="15" customHeight="1">
      <c r="A22" s="47" t="s">
        <v>141</v>
      </c>
      <c r="B22" s="143"/>
      <c r="C22" s="143"/>
      <c r="D22" s="143"/>
      <c r="E22" s="143"/>
      <c r="F22" s="178"/>
      <c r="G22" s="179">
        <v>5800</v>
      </c>
      <c r="H22" s="162">
        <f>G12+G15+G17+G19+G21+G22</f>
        <v>105343.40000000001</v>
      </c>
      <c r="I22" s="19"/>
      <c r="J22" s="12"/>
      <c r="K22" s="12"/>
      <c r="L22" s="12"/>
      <c r="M22" s="12"/>
      <c r="N22" s="12"/>
      <c r="O22" s="12"/>
      <c r="P22" s="12"/>
      <c r="Q22" s="12"/>
      <c r="R22" s="16"/>
      <c r="S22" s="16"/>
    </row>
    <row r="23" spans="1:19" ht="15" customHeight="1">
      <c r="A23" s="245" t="s">
        <v>142</v>
      </c>
      <c r="B23" s="12"/>
      <c r="C23" s="12"/>
      <c r="D23" s="12"/>
      <c r="E23" s="12"/>
      <c r="F23" s="178"/>
      <c r="G23" s="179">
        <v>-5800</v>
      </c>
      <c r="H23" s="162"/>
      <c r="I23" s="19"/>
      <c r="J23" s="12"/>
      <c r="K23" s="12"/>
      <c r="L23" s="12"/>
      <c r="M23" s="12"/>
      <c r="N23" s="12"/>
      <c r="O23" s="12"/>
      <c r="P23" s="12"/>
      <c r="Q23" s="12"/>
      <c r="R23" s="16"/>
      <c r="S23" s="16"/>
    </row>
    <row r="24" spans="1:19" ht="15" customHeight="1" thickBot="1">
      <c r="A24" s="26" t="s">
        <v>3</v>
      </c>
      <c r="B24" s="27"/>
      <c r="C24" s="27"/>
      <c r="D24" s="27"/>
      <c r="E24" s="27"/>
      <c r="F24" s="28"/>
      <c r="G24" s="128">
        <v>60.6</v>
      </c>
      <c r="H24" s="162">
        <f>SUM(G12+G15+G17+G19+G21+G22)</f>
        <v>105343.40000000001</v>
      </c>
      <c r="I24" s="138">
        <f>H22+G13+G18+G16+G20+G23</f>
        <v>60.60000000000582</v>
      </c>
      <c r="J24" s="12"/>
      <c r="K24" s="12"/>
      <c r="L24" s="12"/>
      <c r="M24" s="12"/>
      <c r="N24" s="12"/>
      <c r="O24" s="12"/>
      <c r="P24" s="12"/>
      <c r="Q24" s="12"/>
      <c r="R24" s="16"/>
      <c r="S24" s="16"/>
    </row>
    <row r="25" spans="1:19" ht="15" customHeight="1">
      <c r="A25" s="39"/>
      <c r="B25" s="12"/>
      <c r="C25" s="12"/>
      <c r="D25" s="12"/>
      <c r="E25" s="12"/>
      <c r="F25" s="12"/>
      <c r="G25" s="122"/>
      <c r="H25" s="19"/>
      <c r="I25" s="138"/>
      <c r="J25" s="12"/>
      <c r="K25" s="12"/>
      <c r="L25" s="12"/>
      <c r="M25" s="12"/>
      <c r="N25" s="12"/>
      <c r="O25" s="12"/>
      <c r="P25" s="12"/>
      <c r="Q25" s="12"/>
      <c r="R25" s="16"/>
      <c r="S25" s="16"/>
    </row>
    <row r="26" spans="1:19" ht="12" customHeight="1" thickBot="1">
      <c r="A26" s="12"/>
      <c r="B26" s="12"/>
      <c r="C26" s="12"/>
      <c r="D26" s="12"/>
      <c r="E26" s="12"/>
      <c r="F26" s="12"/>
      <c r="G26" s="25"/>
      <c r="H26" s="19" t="s">
        <v>31</v>
      </c>
      <c r="I26" s="19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25" ht="57.75" customHeight="1" thickBot="1">
      <c r="A27" s="12"/>
      <c r="B27" s="12"/>
      <c r="C27" s="12"/>
      <c r="D27" s="12"/>
      <c r="E27" s="12"/>
      <c r="F27" s="12"/>
      <c r="G27" s="25"/>
      <c r="H27" s="281" t="s">
        <v>90</v>
      </c>
      <c r="I27" s="282"/>
      <c r="J27" s="283"/>
      <c r="K27" s="283"/>
      <c r="L27" s="283"/>
      <c r="M27" s="283"/>
      <c r="N27" s="283"/>
      <c r="O27" s="284"/>
      <c r="P27" s="281" t="s">
        <v>40</v>
      </c>
      <c r="Q27" s="283"/>
      <c r="R27" s="281" t="s">
        <v>133</v>
      </c>
      <c r="S27" s="283"/>
      <c r="T27" s="285"/>
      <c r="U27" s="286"/>
      <c r="V27" s="287" t="s">
        <v>150</v>
      </c>
      <c r="W27" s="283"/>
      <c r="X27" s="288"/>
      <c r="Y27" s="289"/>
    </row>
    <row r="28" spans="1:25" ht="107.25" customHeight="1" thickBot="1">
      <c r="A28" s="2" t="s">
        <v>14</v>
      </c>
      <c r="B28" s="3" t="s">
        <v>4</v>
      </c>
      <c r="C28" s="10" t="s">
        <v>5</v>
      </c>
      <c r="D28" s="4" t="s">
        <v>6</v>
      </c>
      <c r="E28" s="4" t="s">
        <v>7</v>
      </c>
      <c r="F28" s="4" t="s">
        <v>12</v>
      </c>
      <c r="G28" s="67" t="s">
        <v>52</v>
      </c>
      <c r="H28" s="175" t="s">
        <v>94</v>
      </c>
      <c r="I28" s="67" t="s">
        <v>11</v>
      </c>
      <c r="J28" s="183" t="s">
        <v>77</v>
      </c>
      <c r="K28" s="5" t="s">
        <v>11</v>
      </c>
      <c r="L28" s="183" t="s">
        <v>93</v>
      </c>
      <c r="M28" s="5" t="s">
        <v>11</v>
      </c>
      <c r="N28" s="175" t="s">
        <v>127</v>
      </c>
      <c r="O28" s="5" t="s">
        <v>11</v>
      </c>
      <c r="P28" s="66" t="s">
        <v>130</v>
      </c>
      <c r="Q28" s="5" t="s">
        <v>11</v>
      </c>
      <c r="R28" s="183" t="s">
        <v>134</v>
      </c>
      <c r="S28" s="5" t="s">
        <v>11</v>
      </c>
      <c r="T28" s="183" t="s">
        <v>136</v>
      </c>
      <c r="U28" s="5" t="s">
        <v>11</v>
      </c>
      <c r="V28" s="183" t="s">
        <v>151</v>
      </c>
      <c r="W28" s="5" t="s">
        <v>11</v>
      </c>
      <c r="X28" s="183" t="s">
        <v>155</v>
      </c>
      <c r="Y28" s="5" t="s">
        <v>11</v>
      </c>
    </row>
    <row r="29" spans="1:25" ht="14.25" customHeight="1">
      <c r="A29" s="95">
        <v>1</v>
      </c>
      <c r="B29" s="96">
        <v>4357</v>
      </c>
      <c r="C29" s="84"/>
      <c r="D29" s="68"/>
      <c r="E29" s="85" t="s">
        <v>28</v>
      </c>
      <c r="F29" s="86"/>
      <c r="G29" s="124">
        <f>SUM(G37+G36+G35)</f>
        <v>3300</v>
      </c>
      <c r="H29" s="55"/>
      <c r="I29" s="124">
        <f>SUM(I37+I36+I35)</f>
        <v>4834.4</v>
      </c>
      <c r="J29" s="55"/>
      <c r="K29" s="124">
        <f>SUM(K37+K36+K35)</f>
        <v>4834.4</v>
      </c>
      <c r="L29" s="55"/>
      <c r="M29" s="124">
        <f>SUM(M37+M36+M35)</f>
        <v>4834.4</v>
      </c>
      <c r="N29" s="55"/>
      <c r="O29" s="124">
        <f>SUM(O37+O36+O35)</f>
        <v>4231.1</v>
      </c>
      <c r="P29" s="184"/>
      <c r="Q29" s="124">
        <f>SUM(Q37+Q36+Q35)</f>
        <v>4231.1</v>
      </c>
      <c r="R29" s="184"/>
      <c r="S29" s="124">
        <f>SUM(S37+S36+S35)</f>
        <v>4200</v>
      </c>
      <c r="T29" s="184"/>
      <c r="U29" s="258">
        <f>SUM(U37+U36+U35)</f>
        <v>4200</v>
      </c>
      <c r="V29" s="184"/>
      <c r="W29" s="258">
        <f>SUM(W37+W36+W35)</f>
        <v>4200</v>
      </c>
      <c r="X29" s="184"/>
      <c r="Y29" s="258">
        <f>SUM(Y37+Y36+Y35)</f>
        <v>4200</v>
      </c>
    </row>
    <row r="30" spans="1:25" ht="14.25" customHeight="1">
      <c r="A30" s="75"/>
      <c r="B30" s="65"/>
      <c r="C30" s="65">
        <v>6121</v>
      </c>
      <c r="D30" s="29" t="s">
        <v>33</v>
      </c>
      <c r="E30" s="29" t="s">
        <v>44</v>
      </c>
      <c r="F30" s="76"/>
      <c r="G30" s="136">
        <v>0</v>
      </c>
      <c r="H30" s="53">
        <v>1503.3</v>
      </c>
      <c r="I30" s="136">
        <v>1503.3</v>
      </c>
      <c r="J30" s="53"/>
      <c r="K30" s="136">
        <v>1503.3</v>
      </c>
      <c r="L30" s="53"/>
      <c r="M30" s="136">
        <v>1503.3</v>
      </c>
      <c r="N30" s="53">
        <v>-1503.3</v>
      </c>
      <c r="O30" s="136">
        <v>0</v>
      </c>
      <c r="P30" s="53"/>
      <c r="Q30" s="136">
        <v>0</v>
      </c>
      <c r="R30" s="53"/>
      <c r="S30" s="136">
        <v>0</v>
      </c>
      <c r="T30" s="53"/>
      <c r="U30" s="136">
        <v>0</v>
      </c>
      <c r="V30" s="53"/>
      <c r="W30" s="136">
        <v>0</v>
      </c>
      <c r="X30" s="53"/>
      <c r="Y30" s="136">
        <v>0</v>
      </c>
    </row>
    <row r="31" spans="1:25" ht="14.25" customHeight="1">
      <c r="A31" s="75"/>
      <c r="B31" s="65"/>
      <c r="C31" s="99">
        <v>6351</v>
      </c>
      <c r="D31" s="37" t="s">
        <v>59</v>
      </c>
      <c r="E31" s="37" t="s">
        <v>60</v>
      </c>
      <c r="F31" s="72"/>
      <c r="G31" s="196">
        <v>3300</v>
      </c>
      <c r="H31" s="54"/>
      <c r="I31" s="196">
        <v>3300</v>
      </c>
      <c r="J31" s="54"/>
      <c r="K31" s="196">
        <v>3300</v>
      </c>
      <c r="L31" s="54"/>
      <c r="M31" s="196">
        <v>3300</v>
      </c>
      <c r="N31" s="54"/>
      <c r="O31" s="196">
        <v>3300</v>
      </c>
      <c r="P31" s="54"/>
      <c r="Q31" s="196">
        <v>3300</v>
      </c>
      <c r="R31" s="54"/>
      <c r="S31" s="196">
        <v>3300</v>
      </c>
      <c r="T31" s="54"/>
      <c r="U31" s="196">
        <v>3300</v>
      </c>
      <c r="V31" s="54"/>
      <c r="W31" s="196">
        <v>3300</v>
      </c>
      <c r="X31" s="54">
        <v>-243.9</v>
      </c>
      <c r="Y31" s="196">
        <v>3056.1</v>
      </c>
    </row>
    <row r="32" spans="1:25" ht="14.25" customHeight="1">
      <c r="A32" s="88"/>
      <c r="B32" s="99"/>
      <c r="C32" s="99">
        <v>6351</v>
      </c>
      <c r="D32" s="37" t="s">
        <v>99</v>
      </c>
      <c r="E32" s="37" t="s">
        <v>131</v>
      </c>
      <c r="F32" s="72"/>
      <c r="G32" s="196">
        <v>0</v>
      </c>
      <c r="H32" s="54"/>
      <c r="I32" s="196">
        <v>0</v>
      </c>
      <c r="J32" s="54"/>
      <c r="K32" s="196">
        <v>0</v>
      </c>
      <c r="L32" s="54"/>
      <c r="M32" s="196">
        <v>0</v>
      </c>
      <c r="N32" s="54">
        <v>300</v>
      </c>
      <c r="O32" s="196">
        <v>300</v>
      </c>
      <c r="P32" s="54"/>
      <c r="Q32" s="196">
        <v>300</v>
      </c>
      <c r="R32" s="54"/>
      <c r="S32" s="196">
        <v>300</v>
      </c>
      <c r="T32" s="54"/>
      <c r="U32" s="196">
        <v>300</v>
      </c>
      <c r="V32" s="54"/>
      <c r="W32" s="196">
        <v>300</v>
      </c>
      <c r="X32" s="54">
        <v>243.9</v>
      </c>
      <c r="Y32" s="196">
        <v>543.9</v>
      </c>
    </row>
    <row r="33" spans="1:25" ht="14.25" customHeight="1">
      <c r="A33" s="75"/>
      <c r="B33" s="65"/>
      <c r="C33" s="65">
        <v>6351</v>
      </c>
      <c r="D33" s="37" t="s">
        <v>100</v>
      </c>
      <c r="E33" s="37" t="s">
        <v>101</v>
      </c>
      <c r="F33" s="72"/>
      <c r="G33" s="196">
        <v>0</v>
      </c>
      <c r="H33" s="54"/>
      <c r="I33" s="196">
        <v>0</v>
      </c>
      <c r="J33" s="54"/>
      <c r="K33" s="196">
        <v>0</v>
      </c>
      <c r="L33" s="54"/>
      <c r="M33" s="196">
        <v>0</v>
      </c>
      <c r="N33" s="54">
        <v>300</v>
      </c>
      <c r="O33" s="196">
        <v>300</v>
      </c>
      <c r="P33" s="54"/>
      <c r="Q33" s="196">
        <v>300</v>
      </c>
      <c r="R33" s="54"/>
      <c r="S33" s="196">
        <v>300</v>
      </c>
      <c r="T33" s="54"/>
      <c r="U33" s="196">
        <v>300</v>
      </c>
      <c r="V33" s="54"/>
      <c r="W33" s="196">
        <v>300</v>
      </c>
      <c r="X33" s="54"/>
      <c r="Y33" s="196">
        <v>300</v>
      </c>
    </row>
    <row r="34" spans="1:25" ht="14.25" customHeight="1">
      <c r="A34" s="82"/>
      <c r="B34" s="83"/>
      <c r="C34" s="99">
        <v>6351</v>
      </c>
      <c r="D34" s="37" t="s">
        <v>102</v>
      </c>
      <c r="E34" s="37" t="s">
        <v>132</v>
      </c>
      <c r="F34" s="72"/>
      <c r="G34" s="196">
        <v>0</v>
      </c>
      <c r="H34" s="54"/>
      <c r="I34" s="196">
        <v>0</v>
      </c>
      <c r="J34" s="54"/>
      <c r="K34" s="196">
        <v>0</v>
      </c>
      <c r="L34" s="54"/>
      <c r="M34" s="196">
        <v>0</v>
      </c>
      <c r="N34" s="54">
        <v>300</v>
      </c>
      <c r="O34" s="196">
        <v>300</v>
      </c>
      <c r="P34" s="54"/>
      <c r="Q34" s="196">
        <v>300</v>
      </c>
      <c r="R34" s="54"/>
      <c r="S34" s="196">
        <v>300</v>
      </c>
      <c r="T34" s="54"/>
      <c r="U34" s="196">
        <v>300</v>
      </c>
      <c r="V34" s="54"/>
      <c r="W34" s="196">
        <v>300</v>
      </c>
      <c r="X34" s="54"/>
      <c r="Y34" s="196">
        <v>300</v>
      </c>
    </row>
    <row r="35" spans="1:25" ht="14.25" customHeight="1">
      <c r="A35" s="75"/>
      <c r="B35" s="65"/>
      <c r="C35" s="92">
        <v>6121</v>
      </c>
      <c r="D35" s="29"/>
      <c r="E35" s="34" t="s">
        <v>61</v>
      </c>
      <c r="F35" s="76"/>
      <c r="G35" s="149">
        <v>0</v>
      </c>
      <c r="H35" s="152">
        <v>1503.3</v>
      </c>
      <c r="I35" s="149">
        <v>1503.3</v>
      </c>
      <c r="J35" s="152"/>
      <c r="K35" s="149">
        <v>1503.3</v>
      </c>
      <c r="L35" s="152"/>
      <c r="M35" s="149">
        <v>1503.3</v>
      </c>
      <c r="N35" s="152">
        <v>-1503.3</v>
      </c>
      <c r="O35" s="149">
        <v>0</v>
      </c>
      <c r="P35" s="53"/>
      <c r="Q35" s="149">
        <v>0</v>
      </c>
      <c r="R35" s="152"/>
      <c r="S35" s="149">
        <v>0</v>
      </c>
      <c r="T35" s="152"/>
      <c r="U35" s="149">
        <v>0</v>
      </c>
      <c r="V35" s="152"/>
      <c r="W35" s="149">
        <v>0</v>
      </c>
      <c r="X35" s="152"/>
      <c r="Y35" s="149">
        <v>0</v>
      </c>
    </row>
    <row r="36" spans="1:25" ht="14.25" customHeight="1">
      <c r="A36" s="88"/>
      <c r="B36" s="99"/>
      <c r="C36" s="89">
        <v>6351</v>
      </c>
      <c r="D36" s="37"/>
      <c r="E36" s="31" t="s">
        <v>13</v>
      </c>
      <c r="F36" s="72"/>
      <c r="G36" s="131">
        <v>3300</v>
      </c>
      <c r="H36" s="51"/>
      <c r="I36" s="131">
        <v>3300</v>
      </c>
      <c r="J36" s="51"/>
      <c r="K36" s="131">
        <v>3300</v>
      </c>
      <c r="L36" s="51"/>
      <c r="M36" s="131">
        <v>3300</v>
      </c>
      <c r="N36" s="246">
        <v>900</v>
      </c>
      <c r="O36" s="131">
        <v>4200</v>
      </c>
      <c r="P36" s="51"/>
      <c r="Q36" s="131">
        <v>4200</v>
      </c>
      <c r="R36" s="51"/>
      <c r="S36" s="131">
        <v>4200</v>
      </c>
      <c r="T36" s="51"/>
      <c r="U36" s="131">
        <v>4200</v>
      </c>
      <c r="V36" s="51"/>
      <c r="W36" s="131">
        <v>4200</v>
      </c>
      <c r="X36" s="51"/>
      <c r="Y36" s="131">
        <v>4200</v>
      </c>
    </row>
    <row r="37" spans="1:25" ht="14.25" customHeight="1" thickBot="1">
      <c r="A37" s="82"/>
      <c r="B37" s="83"/>
      <c r="C37" s="185">
        <v>6130</v>
      </c>
      <c r="D37" s="68"/>
      <c r="E37" s="186" t="s">
        <v>62</v>
      </c>
      <c r="F37" s="86"/>
      <c r="G37" s="201">
        <v>0</v>
      </c>
      <c r="H37" s="201">
        <v>31.1</v>
      </c>
      <c r="I37" s="201">
        <v>31.1</v>
      </c>
      <c r="J37" s="201"/>
      <c r="K37" s="201">
        <v>31.1</v>
      </c>
      <c r="L37" s="201"/>
      <c r="M37" s="201">
        <v>31.1</v>
      </c>
      <c r="N37" s="201"/>
      <c r="O37" s="201">
        <v>31.1</v>
      </c>
      <c r="P37" s="187"/>
      <c r="Q37" s="201">
        <v>31.1</v>
      </c>
      <c r="R37" s="187">
        <v>-31.1</v>
      </c>
      <c r="S37" s="201">
        <v>0</v>
      </c>
      <c r="T37" s="187"/>
      <c r="U37" s="259">
        <v>0</v>
      </c>
      <c r="V37" s="187"/>
      <c r="W37" s="259">
        <v>0</v>
      </c>
      <c r="X37" s="187"/>
      <c r="Y37" s="259">
        <v>0</v>
      </c>
    </row>
    <row r="38" spans="1:25" ht="14.25" customHeight="1">
      <c r="A38" s="95">
        <v>3</v>
      </c>
      <c r="B38" s="96">
        <v>4357</v>
      </c>
      <c r="C38" s="96"/>
      <c r="D38" s="35"/>
      <c r="E38" s="97" t="s">
        <v>26</v>
      </c>
      <c r="F38" s="98"/>
      <c r="G38" s="127">
        <f>SUM(G47+G45)</f>
        <v>8793.8</v>
      </c>
      <c r="H38" s="55"/>
      <c r="I38" s="127">
        <f>SUM(I47+I45)</f>
        <v>23575.3</v>
      </c>
      <c r="J38" s="55"/>
      <c r="K38" s="127">
        <f>SUM(K47+K45)</f>
        <v>23575.3</v>
      </c>
      <c r="L38" s="55"/>
      <c r="M38" s="127">
        <f>SUM(M47+M45)</f>
        <v>23575.3</v>
      </c>
      <c r="N38" s="55"/>
      <c r="O38" s="127">
        <f>SUM(O47+O45)</f>
        <v>25325.3</v>
      </c>
      <c r="P38" s="55"/>
      <c r="Q38" s="127">
        <f>SUM(Q47+Q45)</f>
        <v>21513</v>
      </c>
      <c r="R38" s="55"/>
      <c r="S38" s="127">
        <f>SUM(S47+S45)</f>
        <v>21513</v>
      </c>
      <c r="T38" s="55"/>
      <c r="U38" s="260">
        <f>SUM(U47+U45)</f>
        <v>21477</v>
      </c>
      <c r="V38" s="55"/>
      <c r="W38" s="260">
        <f>SUM(W47+W45)</f>
        <v>21477</v>
      </c>
      <c r="X38" s="55"/>
      <c r="Y38" s="260">
        <f>SUM(Y47+Y45)</f>
        <v>21477</v>
      </c>
    </row>
    <row r="39" spans="1:25" ht="14.25" customHeight="1">
      <c r="A39" s="75"/>
      <c r="B39" s="65"/>
      <c r="C39" s="65">
        <v>6121</v>
      </c>
      <c r="D39" s="37" t="s">
        <v>27</v>
      </c>
      <c r="E39" s="113" t="s">
        <v>45</v>
      </c>
      <c r="F39" s="76"/>
      <c r="G39" s="77">
        <v>3693.8</v>
      </c>
      <c r="H39" s="54">
        <v>10336.1</v>
      </c>
      <c r="I39" s="77">
        <v>14029.9</v>
      </c>
      <c r="J39" s="54"/>
      <c r="K39" s="77">
        <v>14029.9</v>
      </c>
      <c r="L39" s="54"/>
      <c r="M39" s="77">
        <v>14029.9</v>
      </c>
      <c r="N39" s="54"/>
      <c r="O39" s="77">
        <v>14029.9</v>
      </c>
      <c r="P39" s="54">
        <v>-3800</v>
      </c>
      <c r="Q39" s="77">
        <v>10229.9</v>
      </c>
      <c r="R39" s="54"/>
      <c r="S39" s="77">
        <v>10229.9</v>
      </c>
      <c r="T39" s="54">
        <v>-36</v>
      </c>
      <c r="U39" s="136">
        <v>10193.9</v>
      </c>
      <c r="V39" s="54"/>
      <c r="W39" s="136">
        <v>10193.9</v>
      </c>
      <c r="X39" s="54"/>
      <c r="Y39" s="136">
        <v>10193.9</v>
      </c>
    </row>
    <row r="40" spans="1:25" ht="14.25" customHeight="1">
      <c r="A40" s="88"/>
      <c r="B40" s="99"/>
      <c r="C40" s="65">
        <v>6122</v>
      </c>
      <c r="D40" s="37" t="s">
        <v>27</v>
      </c>
      <c r="E40" s="113" t="s">
        <v>45</v>
      </c>
      <c r="F40" s="76"/>
      <c r="G40" s="77">
        <v>0</v>
      </c>
      <c r="H40" s="54"/>
      <c r="I40" s="77">
        <v>0</v>
      </c>
      <c r="J40" s="54"/>
      <c r="K40" s="77">
        <v>0</v>
      </c>
      <c r="L40" s="54"/>
      <c r="M40" s="77">
        <v>0</v>
      </c>
      <c r="N40" s="54"/>
      <c r="O40" s="77">
        <v>0</v>
      </c>
      <c r="P40" s="54">
        <v>3800</v>
      </c>
      <c r="Q40" s="77">
        <v>3800</v>
      </c>
      <c r="R40" s="54"/>
      <c r="S40" s="77">
        <v>3800</v>
      </c>
      <c r="T40" s="54">
        <v>36</v>
      </c>
      <c r="U40" s="136">
        <v>3836</v>
      </c>
      <c r="V40" s="54"/>
      <c r="W40" s="136">
        <v>3836</v>
      </c>
      <c r="X40" s="54"/>
      <c r="Y40" s="136">
        <v>3836</v>
      </c>
    </row>
    <row r="41" spans="1:25" ht="14.25" customHeight="1">
      <c r="A41" s="88"/>
      <c r="B41" s="99"/>
      <c r="C41" s="65">
        <v>5137</v>
      </c>
      <c r="D41" s="37" t="s">
        <v>27</v>
      </c>
      <c r="E41" s="113" t="s">
        <v>45</v>
      </c>
      <c r="F41" s="76"/>
      <c r="G41" s="77">
        <v>100</v>
      </c>
      <c r="H41" s="54">
        <v>4424</v>
      </c>
      <c r="I41" s="77">
        <v>4524</v>
      </c>
      <c r="J41" s="54"/>
      <c r="K41" s="77">
        <v>4524</v>
      </c>
      <c r="L41" s="54"/>
      <c r="M41" s="77">
        <v>4524</v>
      </c>
      <c r="N41" s="54"/>
      <c r="O41" s="77">
        <v>4524</v>
      </c>
      <c r="P41" s="54">
        <v>-12.3</v>
      </c>
      <c r="Q41" s="77">
        <v>4511.7</v>
      </c>
      <c r="R41" s="54"/>
      <c r="S41" s="77">
        <v>4511.7</v>
      </c>
      <c r="T41" s="54"/>
      <c r="U41" s="136">
        <v>4511.7</v>
      </c>
      <c r="V41" s="54"/>
      <c r="W41" s="136">
        <v>4511.7</v>
      </c>
      <c r="X41" s="54"/>
      <c r="Y41" s="136">
        <v>4511.7</v>
      </c>
    </row>
    <row r="42" spans="1:25" ht="14.25" customHeight="1">
      <c r="A42" s="88"/>
      <c r="B42" s="99"/>
      <c r="C42" s="65">
        <v>5169</v>
      </c>
      <c r="D42" s="37" t="s">
        <v>27</v>
      </c>
      <c r="E42" s="113" t="s">
        <v>45</v>
      </c>
      <c r="F42" s="76"/>
      <c r="G42" s="77">
        <v>0</v>
      </c>
      <c r="H42" s="54"/>
      <c r="I42" s="77">
        <v>0</v>
      </c>
      <c r="J42" s="54"/>
      <c r="K42" s="77">
        <v>0</v>
      </c>
      <c r="L42" s="54"/>
      <c r="M42" s="77">
        <v>0</v>
      </c>
      <c r="N42" s="54"/>
      <c r="O42" s="77">
        <v>0</v>
      </c>
      <c r="P42" s="54">
        <v>12.3</v>
      </c>
      <c r="Q42" s="77">
        <v>12.3</v>
      </c>
      <c r="R42" s="54"/>
      <c r="S42" s="77">
        <v>12.3</v>
      </c>
      <c r="T42" s="54"/>
      <c r="U42" s="136">
        <v>12.3</v>
      </c>
      <c r="V42" s="54"/>
      <c r="W42" s="136">
        <v>12.3</v>
      </c>
      <c r="X42" s="54"/>
      <c r="Y42" s="136">
        <v>12.3</v>
      </c>
    </row>
    <row r="43" spans="1:25" ht="14.25" customHeight="1">
      <c r="A43" s="88"/>
      <c r="B43" s="99"/>
      <c r="C43" s="65">
        <v>6121</v>
      </c>
      <c r="D43" s="37" t="s">
        <v>75</v>
      </c>
      <c r="E43" s="113" t="s">
        <v>76</v>
      </c>
      <c r="F43" s="76"/>
      <c r="G43" s="77">
        <v>5000</v>
      </c>
      <c r="H43" s="54">
        <v>21.4</v>
      </c>
      <c r="I43" s="77">
        <v>5021.4</v>
      </c>
      <c r="J43" s="54"/>
      <c r="K43" s="77">
        <v>5021.4</v>
      </c>
      <c r="L43" s="54">
        <v>-5000</v>
      </c>
      <c r="M43" s="77">
        <v>21.4</v>
      </c>
      <c r="N43" s="54"/>
      <c r="O43" s="77">
        <v>21.4</v>
      </c>
      <c r="P43" s="54"/>
      <c r="Q43" s="77">
        <v>21.4</v>
      </c>
      <c r="R43" s="54"/>
      <c r="S43" s="77">
        <v>21.4</v>
      </c>
      <c r="T43" s="54"/>
      <c r="U43" s="136">
        <v>21.4</v>
      </c>
      <c r="V43" s="54"/>
      <c r="W43" s="136">
        <v>21.4</v>
      </c>
      <c r="X43" s="54"/>
      <c r="Y43" s="136">
        <v>21.4</v>
      </c>
    </row>
    <row r="44" spans="1:25" ht="14.25" customHeight="1">
      <c r="A44" s="88"/>
      <c r="B44" s="99"/>
      <c r="C44" s="65">
        <v>6121</v>
      </c>
      <c r="D44" s="37" t="s">
        <v>92</v>
      </c>
      <c r="E44" s="113" t="s">
        <v>91</v>
      </c>
      <c r="F44" s="76"/>
      <c r="G44" s="77">
        <v>0</v>
      </c>
      <c r="H44" s="54"/>
      <c r="I44" s="77">
        <v>0</v>
      </c>
      <c r="J44" s="54"/>
      <c r="K44" s="77">
        <v>0</v>
      </c>
      <c r="L44" s="54">
        <v>5000</v>
      </c>
      <c r="M44" s="77">
        <v>5000</v>
      </c>
      <c r="N44" s="54">
        <v>1750</v>
      </c>
      <c r="O44" s="77">
        <v>6750</v>
      </c>
      <c r="P44" s="54"/>
      <c r="Q44" s="77">
        <v>6750</v>
      </c>
      <c r="R44" s="54"/>
      <c r="S44" s="77">
        <v>6750</v>
      </c>
      <c r="T44" s="54"/>
      <c r="U44" s="136">
        <v>6750</v>
      </c>
      <c r="V44" s="54"/>
      <c r="W44" s="136">
        <v>6750</v>
      </c>
      <c r="X44" s="54"/>
      <c r="Y44" s="136">
        <v>6750</v>
      </c>
    </row>
    <row r="45" spans="1:25" ht="14.25" customHeight="1">
      <c r="A45" s="88"/>
      <c r="B45" s="99"/>
      <c r="C45" s="92">
        <v>6121</v>
      </c>
      <c r="D45" s="34"/>
      <c r="E45" s="34" t="s">
        <v>61</v>
      </c>
      <c r="F45" s="76"/>
      <c r="G45" s="106">
        <v>8693.8</v>
      </c>
      <c r="H45" s="147">
        <v>10357.5</v>
      </c>
      <c r="I45" s="106">
        <v>19051.3</v>
      </c>
      <c r="J45" s="147"/>
      <c r="K45" s="106">
        <v>19051.3</v>
      </c>
      <c r="L45" s="147"/>
      <c r="M45" s="106">
        <v>19051.3</v>
      </c>
      <c r="N45" s="147">
        <v>1750</v>
      </c>
      <c r="O45" s="106">
        <v>20801.3</v>
      </c>
      <c r="P45" s="228">
        <v>-3800</v>
      </c>
      <c r="Q45" s="106">
        <v>17001.3</v>
      </c>
      <c r="R45" s="69"/>
      <c r="S45" s="106">
        <v>17001.3</v>
      </c>
      <c r="T45" s="228">
        <v>-36</v>
      </c>
      <c r="U45" s="149">
        <v>16965.3</v>
      </c>
      <c r="V45" s="228"/>
      <c r="W45" s="149">
        <v>16965.3</v>
      </c>
      <c r="X45" s="228"/>
      <c r="Y45" s="149">
        <v>16965.3</v>
      </c>
    </row>
    <row r="46" spans="1:25" ht="14.25" customHeight="1">
      <c r="A46" s="82"/>
      <c r="B46" s="83"/>
      <c r="C46" s="226">
        <v>6122</v>
      </c>
      <c r="D46" s="227"/>
      <c r="E46" s="227" t="s">
        <v>61</v>
      </c>
      <c r="F46" s="74"/>
      <c r="G46" s="276">
        <v>0</v>
      </c>
      <c r="H46" s="147"/>
      <c r="I46" s="276">
        <v>0</v>
      </c>
      <c r="J46" s="147"/>
      <c r="K46" s="276">
        <v>0</v>
      </c>
      <c r="L46" s="147"/>
      <c r="M46" s="276">
        <v>0</v>
      </c>
      <c r="N46" s="147"/>
      <c r="O46" s="276">
        <v>0</v>
      </c>
      <c r="P46" s="228">
        <v>3800</v>
      </c>
      <c r="Q46" s="276">
        <v>3800</v>
      </c>
      <c r="R46" s="69"/>
      <c r="S46" s="276">
        <v>3800</v>
      </c>
      <c r="T46" s="228">
        <v>36</v>
      </c>
      <c r="U46" s="266">
        <v>3836</v>
      </c>
      <c r="V46" s="228"/>
      <c r="W46" s="266">
        <v>3836</v>
      </c>
      <c r="X46" s="228"/>
      <c r="Y46" s="266">
        <v>3836</v>
      </c>
    </row>
    <row r="47" spans="1:25" ht="14.25" customHeight="1">
      <c r="A47" s="75"/>
      <c r="B47" s="65"/>
      <c r="C47" s="92">
        <v>5137</v>
      </c>
      <c r="D47" s="34"/>
      <c r="E47" s="34" t="s">
        <v>70</v>
      </c>
      <c r="F47" s="76"/>
      <c r="G47" s="274">
        <v>100</v>
      </c>
      <c r="H47" s="273">
        <v>4424</v>
      </c>
      <c r="I47" s="274">
        <v>4524</v>
      </c>
      <c r="J47" s="280"/>
      <c r="K47" s="274">
        <v>4524</v>
      </c>
      <c r="L47" s="280"/>
      <c r="M47" s="274">
        <v>4524</v>
      </c>
      <c r="N47" s="280"/>
      <c r="O47" s="274">
        <v>4524</v>
      </c>
      <c r="P47" s="280">
        <v>-12.3</v>
      </c>
      <c r="Q47" s="274">
        <v>4511.7</v>
      </c>
      <c r="R47" s="280"/>
      <c r="S47" s="274">
        <v>4511.7</v>
      </c>
      <c r="T47" s="280"/>
      <c r="U47" s="274">
        <v>4511.7</v>
      </c>
      <c r="V47" s="280"/>
      <c r="W47" s="274">
        <v>4511.7</v>
      </c>
      <c r="X47" s="280"/>
      <c r="Y47" s="274">
        <v>4511.7</v>
      </c>
    </row>
    <row r="48" spans="1:25" ht="14.25" customHeight="1" thickBot="1">
      <c r="A48" s="238"/>
      <c r="B48" s="239"/>
      <c r="C48" s="112">
        <v>5169</v>
      </c>
      <c r="D48" s="240"/>
      <c r="E48" s="240" t="s">
        <v>70</v>
      </c>
      <c r="F48" s="242"/>
      <c r="G48" s="277">
        <v>0</v>
      </c>
      <c r="H48" s="278"/>
      <c r="I48" s="277">
        <v>0</v>
      </c>
      <c r="J48" s="244"/>
      <c r="K48" s="277">
        <v>0</v>
      </c>
      <c r="L48" s="244"/>
      <c r="M48" s="277">
        <v>0</v>
      </c>
      <c r="N48" s="244"/>
      <c r="O48" s="277">
        <v>0</v>
      </c>
      <c r="P48" s="244">
        <v>12.3</v>
      </c>
      <c r="Q48" s="277">
        <v>12.3</v>
      </c>
      <c r="R48" s="244"/>
      <c r="S48" s="277">
        <v>12.3</v>
      </c>
      <c r="T48" s="244"/>
      <c r="U48" s="279">
        <v>12.3</v>
      </c>
      <c r="V48" s="244"/>
      <c r="W48" s="279">
        <v>12.3</v>
      </c>
      <c r="X48" s="244"/>
      <c r="Y48" s="279">
        <v>12.3</v>
      </c>
    </row>
    <row r="49" spans="1:25" ht="14.25" customHeight="1">
      <c r="A49" s="82">
        <v>5</v>
      </c>
      <c r="B49" s="84">
        <v>4357</v>
      </c>
      <c r="C49" s="84"/>
      <c r="D49" s="31"/>
      <c r="E49" s="85" t="s">
        <v>103</v>
      </c>
      <c r="F49" s="72"/>
      <c r="G49" s="125">
        <v>0</v>
      </c>
      <c r="H49" s="51"/>
      <c r="I49" s="125">
        <v>0</v>
      </c>
      <c r="J49" s="51"/>
      <c r="K49" s="125">
        <v>0</v>
      </c>
      <c r="L49" s="51"/>
      <c r="M49" s="125">
        <v>0</v>
      </c>
      <c r="N49" s="51"/>
      <c r="O49" s="125">
        <f>O53+O54</f>
        <v>1800</v>
      </c>
      <c r="P49" s="51"/>
      <c r="Q49" s="125">
        <f>Q53+Q54</f>
        <v>1800</v>
      </c>
      <c r="R49" s="51"/>
      <c r="S49" s="125">
        <f>S53+S54</f>
        <v>1800</v>
      </c>
      <c r="T49" s="51"/>
      <c r="U49" s="261">
        <f>U53+U54</f>
        <v>1800</v>
      </c>
      <c r="V49" s="51"/>
      <c r="W49" s="261">
        <f>W53+W54</f>
        <v>1800</v>
      </c>
      <c r="X49" s="51"/>
      <c r="Y49" s="261">
        <f>Y53+Y54</f>
        <v>1800</v>
      </c>
    </row>
    <row r="50" spans="1:25" ht="14.25" customHeight="1">
      <c r="A50" s="70"/>
      <c r="B50" s="71"/>
      <c r="C50" s="65">
        <v>6351</v>
      </c>
      <c r="D50" s="37" t="s">
        <v>104</v>
      </c>
      <c r="E50" s="32" t="s">
        <v>105</v>
      </c>
      <c r="F50" s="72"/>
      <c r="G50" s="73">
        <v>0</v>
      </c>
      <c r="H50" s="53"/>
      <c r="I50" s="73">
        <v>0</v>
      </c>
      <c r="J50" s="53"/>
      <c r="K50" s="73">
        <v>0</v>
      </c>
      <c r="L50" s="53"/>
      <c r="M50" s="73">
        <v>0</v>
      </c>
      <c r="N50" s="53">
        <v>600</v>
      </c>
      <c r="O50" s="73">
        <v>600</v>
      </c>
      <c r="P50" s="53"/>
      <c r="Q50" s="73">
        <v>600</v>
      </c>
      <c r="R50" s="53"/>
      <c r="S50" s="73">
        <v>600</v>
      </c>
      <c r="T50" s="53"/>
      <c r="U50" s="196">
        <v>600</v>
      </c>
      <c r="V50" s="53"/>
      <c r="W50" s="196">
        <v>600</v>
      </c>
      <c r="X50" s="53"/>
      <c r="Y50" s="196">
        <v>600</v>
      </c>
    </row>
    <row r="51" spans="1:25" ht="14.25" customHeight="1">
      <c r="A51" s="75"/>
      <c r="B51" s="65"/>
      <c r="C51" s="65">
        <v>6351</v>
      </c>
      <c r="D51" s="29" t="s">
        <v>106</v>
      </c>
      <c r="E51" s="29" t="s">
        <v>107</v>
      </c>
      <c r="F51" s="76"/>
      <c r="G51" s="77">
        <v>0</v>
      </c>
      <c r="H51" s="53"/>
      <c r="I51" s="77">
        <v>0</v>
      </c>
      <c r="J51" s="53"/>
      <c r="K51" s="77">
        <v>0</v>
      </c>
      <c r="L51" s="53"/>
      <c r="M51" s="77">
        <v>0</v>
      </c>
      <c r="N51" s="53">
        <v>1000</v>
      </c>
      <c r="O51" s="77">
        <v>1000</v>
      </c>
      <c r="P51" s="53"/>
      <c r="Q51" s="77">
        <v>1000</v>
      </c>
      <c r="R51" s="53"/>
      <c r="S51" s="77">
        <v>1000</v>
      </c>
      <c r="T51" s="53"/>
      <c r="U51" s="136">
        <v>1000</v>
      </c>
      <c r="V51" s="53">
        <v>200</v>
      </c>
      <c r="W51" s="136">
        <v>1200</v>
      </c>
      <c r="X51" s="53"/>
      <c r="Y51" s="136">
        <v>1200</v>
      </c>
    </row>
    <row r="52" spans="1:25" ht="14.25" customHeight="1">
      <c r="A52" s="82"/>
      <c r="B52" s="83"/>
      <c r="C52" s="99">
        <v>5331</v>
      </c>
      <c r="D52" s="37" t="s">
        <v>106</v>
      </c>
      <c r="E52" s="68" t="s">
        <v>107</v>
      </c>
      <c r="F52" s="72"/>
      <c r="G52" s="73">
        <v>0</v>
      </c>
      <c r="H52" s="51"/>
      <c r="I52" s="73">
        <v>0</v>
      </c>
      <c r="J52" s="51"/>
      <c r="K52" s="73">
        <v>0</v>
      </c>
      <c r="L52" s="51"/>
      <c r="M52" s="73">
        <v>0</v>
      </c>
      <c r="N52" s="51">
        <v>200</v>
      </c>
      <c r="O52" s="73">
        <v>200</v>
      </c>
      <c r="P52" s="51"/>
      <c r="Q52" s="73">
        <v>200</v>
      </c>
      <c r="R52" s="51"/>
      <c r="S52" s="73">
        <v>200</v>
      </c>
      <c r="T52" s="53"/>
      <c r="U52" s="136">
        <v>200</v>
      </c>
      <c r="V52" s="53">
        <v>-200</v>
      </c>
      <c r="W52" s="196">
        <v>0</v>
      </c>
      <c r="X52" s="53"/>
      <c r="Y52" s="196">
        <v>0</v>
      </c>
    </row>
    <row r="53" spans="1:25" ht="14.25" customHeight="1">
      <c r="A53" s="70"/>
      <c r="B53" s="71"/>
      <c r="C53" s="92">
        <v>6351</v>
      </c>
      <c r="D53" s="29"/>
      <c r="E53" s="34" t="s">
        <v>13</v>
      </c>
      <c r="F53" s="76"/>
      <c r="G53" s="106">
        <v>0</v>
      </c>
      <c r="H53" s="151"/>
      <c r="I53" s="106">
        <v>0</v>
      </c>
      <c r="J53" s="151"/>
      <c r="K53" s="106">
        <v>0</v>
      </c>
      <c r="L53" s="151"/>
      <c r="M53" s="106">
        <v>0</v>
      </c>
      <c r="N53" s="151">
        <v>1600</v>
      </c>
      <c r="O53" s="106">
        <v>1600</v>
      </c>
      <c r="P53" s="56"/>
      <c r="Q53" s="106">
        <v>1600</v>
      </c>
      <c r="R53" s="56"/>
      <c r="S53" s="106">
        <v>1600</v>
      </c>
      <c r="T53" s="56"/>
      <c r="U53" s="131">
        <v>1600</v>
      </c>
      <c r="V53" s="257">
        <v>200</v>
      </c>
      <c r="W53" s="149">
        <v>1800</v>
      </c>
      <c r="X53" s="257"/>
      <c r="Y53" s="149">
        <v>1800</v>
      </c>
    </row>
    <row r="54" spans="1:25" ht="14.25" customHeight="1" thickBot="1">
      <c r="A54" s="78"/>
      <c r="B54" s="79"/>
      <c r="C54" s="80">
        <v>5331</v>
      </c>
      <c r="D54" s="30"/>
      <c r="E54" s="30" t="s">
        <v>20</v>
      </c>
      <c r="F54" s="81"/>
      <c r="G54" s="115">
        <v>0</v>
      </c>
      <c r="H54" s="51"/>
      <c r="I54" s="115">
        <v>0</v>
      </c>
      <c r="J54" s="51"/>
      <c r="K54" s="115">
        <v>0</v>
      </c>
      <c r="L54" s="51"/>
      <c r="M54" s="115">
        <v>0</v>
      </c>
      <c r="N54" s="150">
        <v>200</v>
      </c>
      <c r="O54" s="115">
        <v>200</v>
      </c>
      <c r="P54" s="52"/>
      <c r="Q54" s="115">
        <v>200</v>
      </c>
      <c r="R54" s="52"/>
      <c r="S54" s="115">
        <v>200</v>
      </c>
      <c r="T54" s="52"/>
      <c r="U54" s="130">
        <v>200</v>
      </c>
      <c r="V54" s="150">
        <v>-200</v>
      </c>
      <c r="W54" s="130">
        <v>0</v>
      </c>
      <c r="X54" s="150"/>
      <c r="Y54" s="130">
        <v>0</v>
      </c>
    </row>
    <row r="55" spans="1:25" ht="14.25" customHeight="1">
      <c r="A55" s="88">
        <v>7</v>
      </c>
      <c r="B55" s="89">
        <v>4357</v>
      </c>
      <c r="C55" s="89"/>
      <c r="D55" s="37"/>
      <c r="E55" s="97" t="s">
        <v>63</v>
      </c>
      <c r="F55" s="221"/>
      <c r="G55" s="125">
        <f>SUM(G59+G58)</f>
        <v>1800</v>
      </c>
      <c r="H55" s="51"/>
      <c r="I55" s="125">
        <f>SUM(I59+I58)</f>
        <v>1800</v>
      </c>
      <c r="J55" s="51"/>
      <c r="K55" s="125">
        <f>SUM(K59+K58)</f>
        <v>1800</v>
      </c>
      <c r="L55" s="51"/>
      <c r="M55" s="125">
        <f>SUM(M59+M58)</f>
        <v>1800</v>
      </c>
      <c r="N55" s="51"/>
      <c r="O55" s="125">
        <f>SUM(O59+O58)</f>
        <v>1800</v>
      </c>
      <c r="P55" s="51"/>
      <c r="Q55" s="125">
        <f>SUM(Q59+Q58)</f>
        <v>1800</v>
      </c>
      <c r="R55" s="51"/>
      <c r="S55" s="125">
        <f>SUM(S59+S58)</f>
        <v>1800</v>
      </c>
      <c r="T55" s="51"/>
      <c r="U55" s="261">
        <f>SUM(U59+U58)</f>
        <v>1800</v>
      </c>
      <c r="V55" s="51"/>
      <c r="W55" s="261">
        <f>SUM(W59+W58)</f>
        <v>1800</v>
      </c>
      <c r="X55" s="51"/>
      <c r="Y55" s="261">
        <f>SUM(Y59+Y58)</f>
        <v>1800</v>
      </c>
    </row>
    <row r="56" spans="1:25" ht="14.25" customHeight="1">
      <c r="A56" s="75"/>
      <c r="B56" s="65"/>
      <c r="C56" s="65">
        <v>6351</v>
      </c>
      <c r="D56" s="29" t="s">
        <v>88</v>
      </c>
      <c r="E56" s="37" t="s">
        <v>64</v>
      </c>
      <c r="F56" s="77"/>
      <c r="G56" s="77">
        <v>700</v>
      </c>
      <c r="H56" s="53"/>
      <c r="I56" s="77">
        <v>700</v>
      </c>
      <c r="J56" s="53"/>
      <c r="K56" s="77">
        <v>700</v>
      </c>
      <c r="L56" s="53"/>
      <c r="M56" s="77">
        <v>700</v>
      </c>
      <c r="N56" s="53"/>
      <c r="O56" s="77">
        <v>700</v>
      </c>
      <c r="P56" s="53"/>
      <c r="Q56" s="77">
        <v>700</v>
      </c>
      <c r="R56" s="53"/>
      <c r="S56" s="77">
        <v>700</v>
      </c>
      <c r="T56" s="53"/>
      <c r="U56" s="136">
        <v>700</v>
      </c>
      <c r="V56" s="53"/>
      <c r="W56" s="136">
        <v>700</v>
      </c>
      <c r="X56" s="53"/>
      <c r="Y56" s="136">
        <v>700</v>
      </c>
    </row>
    <row r="57" spans="1:25" ht="14.25" customHeight="1">
      <c r="A57" s="75"/>
      <c r="B57" s="65"/>
      <c r="C57" s="65">
        <v>5331</v>
      </c>
      <c r="D57" s="29" t="s">
        <v>89</v>
      </c>
      <c r="E57" s="29" t="s">
        <v>65</v>
      </c>
      <c r="F57" s="77"/>
      <c r="G57" s="77">
        <v>1100</v>
      </c>
      <c r="H57" s="53"/>
      <c r="I57" s="77">
        <v>1100</v>
      </c>
      <c r="J57" s="53"/>
      <c r="K57" s="77">
        <v>1100</v>
      </c>
      <c r="L57" s="53"/>
      <c r="M57" s="77">
        <v>1100</v>
      </c>
      <c r="N57" s="53"/>
      <c r="O57" s="77">
        <v>1100</v>
      </c>
      <c r="P57" s="53"/>
      <c r="Q57" s="77">
        <v>1100</v>
      </c>
      <c r="R57" s="53"/>
      <c r="S57" s="77">
        <v>1100</v>
      </c>
      <c r="T57" s="53"/>
      <c r="U57" s="136">
        <v>1100</v>
      </c>
      <c r="V57" s="53"/>
      <c r="W57" s="136">
        <v>1100</v>
      </c>
      <c r="X57" s="53"/>
      <c r="Y57" s="136">
        <v>1100</v>
      </c>
    </row>
    <row r="58" spans="1:25" ht="14.25" customHeight="1">
      <c r="A58" s="88"/>
      <c r="B58" s="99"/>
      <c r="C58" s="84">
        <v>6351</v>
      </c>
      <c r="D58" s="68"/>
      <c r="E58" s="33" t="s">
        <v>13</v>
      </c>
      <c r="F58" s="86"/>
      <c r="G58" s="105">
        <v>700</v>
      </c>
      <c r="H58" s="56"/>
      <c r="I58" s="105">
        <v>700</v>
      </c>
      <c r="J58" s="56"/>
      <c r="K58" s="105">
        <v>700</v>
      </c>
      <c r="L58" s="56"/>
      <c r="M58" s="105">
        <v>700</v>
      </c>
      <c r="N58" s="56"/>
      <c r="O58" s="105">
        <v>700</v>
      </c>
      <c r="P58" s="56"/>
      <c r="Q58" s="105">
        <v>700</v>
      </c>
      <c r="R58" s="56"/>
      <c r="S58" s="105">
        <v>700</v>
      </c>
      <c r="T58" s="56"/>
      <c r="U58" s="262">
        <v>700</v>
      </c>
      <c r="V58" s="56"/>
      <c r="W58" s="262">
        <v>700</v>
      </c>
      <c r="X58" s="56"/>
      <c r="Y58" s="262">
        <v>700</v>
      </c>
    </row>
    <row r="59" spans="1:25" ht="14.25" customHeight="1" thickBot="1">
      <c r="A59" s="78"/>
      <c r="B59" s="79"/>
      <c r="C59" s="80">
        <v>5331</v>
      </c>
      <c r="D59" s="30"/>
      <c r="E59" s="30" t="s">
        <v>20</v>
      </c>
      <c r="F59" s="81"/>
      <c r="G59" s="115">
        <v>1100</v>
      </c>
      <c r="H59" s="52"/>
      <c r="I59" s="115">
        <v>1100</v>
      </c>
      <c r="J59" s="52"/>
      <c r="K59" s="115">
        <v>1100</v>
      </c>
      <c r="L59" s="52"/>
      <c r="M59" s="115">
        <v>1100</v>
      </c>
      <c r="N59" s="52"/>
      <c r="O59" s="115">
        <v>1100</v>
      </c>
      <c r="P59" s="52"/>
      <c r="Q59" s="115">
        <v>1100</v>
      </c>
      <c r="R59" s="52"/>
      <c r="S59" s="115">
        <v>1100</v>
      </c>
      <c r="T59" s="52"/>
      <c r="U59" s="130">
        <v>1100</v>
      </c>
      <c r="V59" s="52"/>
      <c r="W59" s="130">
        <v>1100</v>
      </c>
      <c r="X59" s="52"/>
      <c r="Y59" s="130">
        <v>1100</v>
      </c>
    </row>
    <row r="60" spans="1:25" ht="14.25" customHeight="1">
      <c r="A60" s="82">
        <v>9</v>
      </c>
      <c r="B60" s="84">
        <v>4357</v>
      </c>
      <c r="C60" s="84"/>
      <c r="D60" s="35"/>
      <c r="E60" s="85" t="s">
        <v>66</v>
      </c>
      <c r="F60" s="221"/>
      <c r="G60" s="125">
        <f>G64+G65</f>
        <v>900</v>
      </c>
      <c r="H60" s="55"/>
      <c r="I60" s="125">
        <f>I64+I65</f>
        <v>900</v>
      </c>
      <c r="J60" s="55"/>
      <c r="K60" s="125">
        <f>K64+K65</f>
        <v>700</v>
      </c>
      <c r="L60" s="55"/>
      <c r="M60" s="125">
        <f>M64+M65</f>
        <v>700</v>
      </c>
      <c r="N60" s="55"/>
      <c r="O60" s="125">
        <f>O64+O65</f>
        <v>2338</v>
      </c>
      <c r="P60" s="55"/>
      <c r="Q60" s="125">
        <f>Q64+Q65</f>
        <v>2338</v>
      </c>
      <c r="R60" s="55"/>
      <c r="S60" s="125">
        <f>S64+S65</f>
        <v>2338</v>
      </c>
      <c r="T60" s="55"/>
      <c r="U60" s="261">
        <f>U64+U65</f>
        <v>2338</v>
      </c>
      <c r="V60" s="55"/>
      <c r="W60" s="261">
        <f>W64+W65</f>
        <v>2338</v>
      </c>
      <c r="X60" s="55"/>
      <c r="Y60" s="261">
        <f>Y64+Y65</f>
        <v>2338</v>
      </c>
    </row>
    <row r="61" spans="1:25" ht="14.25" customHeight="1">
      <c r="A61" s="70"/>
      <c r="B61" s="71"/>
      <c r="C61" s="65">
        <v>6351</v>
      </c>
      <c r="D61" s="37" t="s">
        <v>83</v>
      </c>
      <c r="E61" s="32" t="s">
        <v>67</v>
      </c>
      <c r="F61" s="73"/>
      <c r="G61" s="73">
        <v>600</v>
      </c>
      <c r="H61" s="53"/>
      <c r="I61" s="73">
        <v>600</v>
      </c>
      <c r="J61" s="53">
        <v>-200</v>
      </c>
      <c r="K61" s="73">
        <v>400</v>
      </c>
      <c r="L61" s="53"/>
      <c r="M61" s="73">
        <v>400</v>
      </c>
      <c r="N61" s="53">
        <v>600</v>
      </c>
      <c r="O61" s="73">
        <v>1000</v>
      </c>
      <c r="P61" s="53"/>
      <c r="Q61" s="73">
        <v>1000</v>
      </c>
      <c r="R61" s="53"/>
      <c r="S61" s="73">
        <v>1000</v>
      </c>
      <c r="T61" s="53"/>
      <c r="U61" s="196">
        <v>1000</v>
      </c>
      <c r="V61" s="53"/>
      <c r="W61" s="196">
        <v>1000</v>
      </c>
      <c r="X61" s="53"/>
      <c r="Y61" s="196">
        <v>1000</v>
      </c>
    </row>
    <row r="62" spans="1:25" ht="14.25" customHeight="1">
      <c r="A62" s="75"/>
      <c r="B62" s="65"/>
      <c r="C62" s="65">
        <v>6351</v>
      </c>
      <c r="D62" s="29" t="s">
        <v>84</v>
      </c>
      <c r="E62" s="29" t="s">
        <v>68</v>
      </c>
      <c r="F62" s="77"/>
      <c r="G62" s="77">
        <v>300</v>
      </c>
      <c r="H62" s="53"/>
      <c r="I62" s="77">
        <v>300</v>
      </c>
      <c r="J62" s="53"/>
      <c r="K62" s="77">
        <v>300</v>
      </c>
      <c r="L62" s="53"/>
      <c r="M62" s="77">
        <v>300</v>
      </c>
      <c r="N62" s="53"/>
      <c r="O62" s="77">
        <v>300</v>
      </c>
      <c r="P62" s="53"/>
      <c r="Q62" s="77">
        <v>300</v>
      </c>
      <c r="R62" s="53"/>
      <c r="S62" s="77">
        <v>300</v>
      </c>
      <c r="T62" s="53"/>
      <c r="U62" s="136">
        <v>300</v>
      </c>
      <c r="V62" s="53"/>
      <c r="W62" s="136">
        <v>300</v>
      </c>
      <c r="X62" s="53"/>
      <c r="Y62" s="136">
        <v>300</v>
      </c>
    </row>
    <row r="63" spans="1:25" ht="14.25" customHeight="1">
      <c r="A63" s="75"/>
      <c r="B63" s="65"/>
      <c r="C63" s="99">
        <v>6351</v>
      </c>
      <c r="D63" s="37" t="s">
        <v>108</v>
      </c>
      <c r="E63" s="37" t="s">
        <v>109</v>
      </c>
      <c r="F63" s="73"/>
      <c r="G63" s="73">
        <v>0</v>
      </c>
      <c r="H63" s="51"/>
      <c r="I63" s="73">
        <v>0</v>
      </c>
      <c r="J63" s="51"/>
      <c r="K63" s="73">
        <v>0</v>
      </c>
      <c r="L63" s="51"/>
      <c r="M63" s="73">
        <v>0</v>
      </c>
      <c r="N63" s="51">
        <v>1038</v>
      </c>
      <c r="O63" s="73">
        <v>1038</v>
      </c>
      <c r="P63" s="53"/>
      <c r="Q63" s="73">
        <v>1038</v>
      </c>
      <c r="R63" s="53"/>
      <c r="S63" s="73">
        <v>1038</v>
      </c>
      <c r="T63" s="53"/>
      <c r="U63" s="196">
        <v>1038</v>
      </c>
      <c r="V63" s="53"/>
      <c r="W63" s="196">
        <v>1038</v>
      </c>
      <c r="X63" s="53"/>
      <c r="Y63" s="196">
        <v>1038</v>
      </c>
    </row>
    <row r="64" spans="1:25" ht="14.25" customHeight="1">
      <c r="A64" s="82"/>
      <c r="B64" s="83"/>
      <c r="C64" s="89">
        <v>6351</v>
      </c>
      <c r="D64" s="37"/>
      <c r="E64" s="31" t="s">
        <v>13</v>
      </c>
      <c r="F64" s="72"/>
      <c r="G64" s="180">
        <v>900</v>
      </c>
      <c r="H64" s="151"/>
      <c r="I64" s="180">
        <v>900</v>
      </c>
      <c r="J64" s="151">
        <v>-200</v>
      </c>
      <c r="K64" s="180">
        <v>700</v>
      </c>
      <c r="L64" s="151"/>
      <c r="M64" s="180">
        <v>700</v>
      </c>
      <c r="N64" s="151">
        <v>1638</v>
      </c>
      <c r="O64" s="180">
        <v>2338</v>
      </c>
      <c r="P64" s="56"/>
      <c r="Q64" s="180">
        <v>2338</v>
      </c>
      <c r="R64" s="56"/>
      <c r="S64" s="180">
        <v>2338</v>
      </c>
      <c r="T64" s="56"/>
      <c r="U64" s="131">
        <v>2338</v>
      </c>
      <c r="V64" s="56"/>
      <c r="W64" s="131">
        <v>2338</v>
      </c>
      <c r="X64" s="56"/>
      <c r="Y64" s="131">
        <v>2338</v>
      </c>
    </row>
    <row r="65" spans="1:25" ht="14.25" customHeight="1" thickBot="1">
      <c r="A65" s="78"/>
      <c r="B65" s="79"/>
      <c r="C65" s="80">
        <v>5331</v>
      </c>
      <c r="D65" s="30"/>
      <c r="E65" s="30" t="s">
        <v>20</v>
      </c>
      <c r="F65" s="81"/>
      <c r="G65" s="115">
        <v>0</v>
      </c>
      <c r="H65" s="51"/>
      <c r="I65" s="115">
        <v>0</v>
      </c>
      <c r="J65" s="51"/>
      <c r="K65" s="115">
        <v>0</v>
      </c>
      <c r="L65" s="51"/>
      <c r="M65" s="115">
        <v>0</v>
      </c>
      <c r="N65" s="51"/>
      <c r="O65" s="115">
        <v>0</v>
      </c>
      <c r="P65" s="52"/>
      <c r="Q65" s="115">
        <v>0</v>
      </c>
      <c r="R65" s="52"/>
      <c r="S65" s="115">
        <v>0</v>
      </c>
      <c r="T65" s="52"/>
      <c r="U65" s="130">
        <v>0</v>
      </c>
      <c r="V65" s="52"/>
      <c r="W65" s="130">
        <v>0</v>
      </c>
      <c r="X65" s="52"/>
      <c r="Y65" s="130">
        <v>0</v>
      </c>
    </row>
    <row r="66" spans="1:25" ht="14.25" customHeight="1">
      <c r="A66" s="82">
        <v>10</v>
      </c>
      <c r="B66" s="84">
        <v>4357</v>
      </c>
      <c r="C66" s="84"/>
      <c r="D66" s="35"/>
      <c r="E66" s="85" t="s">
        <v>46</v>
      </c>
      <c r="F66" s="72"/>
      <c r="G66" s="125">
        <f>SUM(G73+G72)</f>
        <v>500</v>
      </c>
      <c r="H66" s="55"/>
      <c r="I66" s="125">
        <f>SUM(I73+I72)</f>
        <v>500</v>
      </c>
      <c r="J66" s="55"/>
      <c r="K66" s="125">
        <f>SUM(K73+K72)</f>
        <v>500</v>
      </c>
      <c r="L66" s="55"/>
      <c r="M66" s="125">
        <f>SUM(M73+M72)</f>
        <v>500</v>
      </c>
      <c r="N66" s="55"/>
      <c r="O66" s="125">
        <f>SUM(O73+O72)</f>
        <v>1500</v>
      </c>
      <c r="P66" s="55"/>
      <c r="Q66" s="125">
        <f>SUM(Q73+Q72)</f>
        <v>1500</v>
      </c>
      <c r="R66" s="55"/>
      <c r="S66" s="125">
        <f>SUM(S73+S72)</f>
        <v>1500</v>
      </c>
      <c r="T66" s="55"/>
      <c r="U66" s="261">
        <f>SUM(U73+U72)</f>
        <v>1500</v>
      </c>
      <c r="V66" s="55"/>
      <c r="W66" s="261">
        <f>SUM(W73+W72)</f>
        <v>1500</v>
      </c>
      <c r="X66" s="55"/>
      <c r="Y66" s="261">
        <f>SUM(Y73+Y72)</f>
        <v>1500</v>
      </c>
    </row>
    <row r="67" spans="1:25" ht="14.25" customHeight="1">
      <c r="A67" s="70"/>
      <c r="B67" s="71"/>
      <c r="C67" s="65">
        <v>6351</v>
      </c>
      <c r="D67" s="37" t="s">
        <v>87</v>
      </c>
      <c r="E67" s="32" t="s">
        <v>139</v>
      </c>
      <c r="F67" s="72"/>
      <c r="G67" s="73">
        <v>500</v>
      </c>
      <c r="H67" s="53"/>
      <c r="I67" s="73">
        <v>500</v>
      </c>
      <c r="J67" s="53"/>
      <c r="K67" s="73">
        <v>500</v>
      </c>
      <c r="L67" s="53"/>
      <c r="M67" s="73">
        <v>500</v>
      </c>
      <c r="N67" s="53"/>
      <c r="O67" s="73">
        <v>500</v>
      </c>
      <c r="P67" s="53"/>
      <c r="Q67" s="73">
        <v>500</v>
      </c>
      <c r="R67" s="53"/>
      <c r="S67" s="73">
        <v>500</v>
      </c>
      <c r="T67" s="53">
        <v>-433</v>
      </c>
      <c r="U67" s="196">
        <v>67</v>
      </c>
      <c r="V67" s="53"/>
      <c r="W67" s="196">
        <v>67</v>
      </c>
      <c r="X67" s="53"/>
      <c r="Y67" s="196">
        <v>67</v>
      </c>
    </row>
    <row r="68" spans="1:25" ht="14.25" customHeight="1">
      <c r="A68" s="70"/>
      <c r="B68" s="71"/>
      <c r="C68" s="65">
        <v>6351</v>
      </c>
      <c r="D68" s="37" t="s">
        <v>110</v>
      </c>
      <c r="E68" s="32" t="s">
        <v>143</v>
      </c>
      <c r="F68" s="72"/>
      <c r="G68" s="73">
        <v>0</v>
      </c>
      <c r="H68" s="51"/>
      <c r="I68" s="73">
        <v>0</v>
      </c>
      <c r="J68" s="51"/>
      <c r="K68" s="73">
        <v>0</v>
      </c>
      <c r="L68" s="51"/>
      <c r="M68" s="73">
        <v>0</v>
      </c>
      <c r="N68" s="51">
        <v>250</v>
      </c>
      <c r="O68" s="73">
        <v>250</v>
      </c>
      <c r="P68" s="53"/>
      <c r="Q68" s="73">
        <v>250</v>
      </c>
      <c r="R68" s="53"/>
      <c r="S68" s="73">
        <v>250</v>
      </c>
      <c r="T68" s="53">
        <v>236</v>
      </c>
      <c r="U68" s="196">
        <v>486</v>
      </c>
      <c r="V68" s="53"/>
      <c r="W68" s="196">
        <v>486</v>
      </c>
      <c r="X68" s="53"/>
      <c r="Y68" s="196">
        <v>486</v>
      </c>
    </row>
    <row r="69" spans="1:25" ht="14.25" customHeight="1">
      <c r="A69" s="70"/>
      <c r="B69" s="71"/>
      <c r="C69" s="65">
        <v>6351</v>
      </c>
      <c r="D69" s="37" t="s">
        <v>111</v>
      </c>
      <c r="E69" s="32" t="s">
        <v>112</v>
      </c>
      <c r="F69" s="72"/>
      <c r="G69" s="73">
        <v>0</v>
      </c>
      <c r="H69" s="51"/>
      <c r="I69" s="73">
        <v>0</v>
      </c>
      <c r="J69" s="51"/>
      <c r="K69" s="73">
        <v>0</v>
      </c>
      <c r="L69" s="51"/>
      <c r="M69" s="73">
        <v>0</v>
      </c>
      <c r="N69" s="51">
        <v>450</v>
      </c>
      <c r="O69" s="73">
        <v>450</v>
      </c>
      <c r="P69" s="51"/>
      <c r="Q69" s="73">
        <v>450</v>
      </c>
      <c r="R69" s="51"/>
      <c r="S69" s="73">
        <v>450</v>
      </c>
      <c r="T69" s="51">
        <v>-450</v>
      </c>
      <c r="U69" s="196">
        <v>0</v>
      </c>
      <c r="V69" s="51"/>
      <c r="W69" s="196">
        <v>0</v>
      </c>
      <c r="X69" s="51"/>
      <c r="Y69" s="196">
        <v>0</v>
      </c>
    </row>
    <row r="70" spans="1:25" ht="14.25" customHeight="1">
      <c r="A70" s="70"/>
      <c r="B70" s="71"/>
      <c r="C70" s="65">
        <v>6351</v>
      </c>
      <c r="D70" s="37" t="s">
        <v>113</v>
      </c>
      <c r="E70" s="32" t="s">
        <v>114</v>
      </c>
      <c r="F70" s="72"/>
      <c r="G70" s="73">
        <v>0</v>
      </c>
      <c r="H70" s="51"/>
      <c r="I70" s="73">
        <v>0</v>
      </c>
      <c r="J70" s="51"/>
      <c r="K70" s="73">
        <v>0</v>
      </c>
      <c r="L70" s="51"/>
      <c r="M70" s="73">
        <v>0</v>
      </c>
      <c r="N70" s="51">
        <v>100</v>
      </c>
      <c r="O70" s="73">
        <v>100</v>
      </c>
      <c r="P70" s="53"/>
      <c r="Q70" s="73">
        <v>100</v>
      </c>
      <c r="R70" s="53"/>
      <c r="S70" s="73">
        <v>100</v>
      </c>
      <c r="T70" s="53">
        <v>260</v>
      </c>
      <c r="U70" s="196">
        <v>360</v>
      </c>
      <c r="V70" s="53"/>
      <c r="W70" s="196">
        <v>360</v>
      </c>
      <c r="X70" s="53"/>
      <c r="Y70" s="196">
        <v>360</v>
      </c>
    </row>
    <row r="71" spans="1:25" ht="14.25" customHeight="1">
      <c r="A71" s="70"/>
      <c r="B71" s="71"/>
      <c r="C71" s="65">
        <v>5331</v>
      </c>
      <c r="D71" s="37" t="s">
        <v>115</v>
      </c>
      <c r="E71" s="32" t="s">
        <v>116</v>
      </c>
      <c r="F71" s="72"/>
      <c r="G71" s="73">
        <v>0</v>
      </c>
      <c r="H71" s="51"/>
      <c r="I71" s="73">
        <v>0</v>
      </c>
      <c r="J71" s="51"/>
      <c r="K71" s="73">
        <v>0</v>
      </c>
      <c r="L71" s="51"/>
      <c r="M71" s="73">
        <v>0</v>
      </c>
      <c r="N71" s="51">
        <v>200</v>
      </c>
      <c r="O71" s="73">
        <v>200</v>
      </c>
      <c r="P71" s="53"/>
      <c r="Q71" s="73">
        <v>200</v>
      </c>
      <c r="R71" s="53"/>
      <c r="S71" s="73">
        <v>200</v>
      </c>
      <c r="T71" s="53">
        <v>387</v>
      </c>
      <c r="U71" s="196">
        <v>587</v>
      </c>
      <c r="V71" s="53"/>
      <c r="W71" s="196">
        <v>587</v>
      </c>
      <c r="X71" s="53"/>
      <c r="Y71" s="196">
        <v>587</v>
      </c>
    </row>
    <row r="72" spans="1:25" ht="14.25" customHeight="1">
      <c r="A72" s="70"/>
      <c r="B72" s="71"/>
      <c r="C72" s="92">
        <v>6351</v>
      </c>
      <c r="D72" s="29"/>
      <c r="E72" s="34" t="s">
        <v>13</v>
      </c>
      <c r="F72" s="76"/>
      <c r="G72" s="106">
        <v>500</v>
      </c>
      <c r="H72" s="151"/>
      <c r="I72" s="106">
        <v>500</v>
      </c>
      <c r="J72" s="151"/>
      <c r="K72" s="106">
        <v>500</v>
      </c>
      <c r="L72" s="151"/>
      <c r="M72" s="106">
        <v>500</v>
      </c>
      <c r="N72" s="151">
        <v>800</v>
      </c>
      <c r="O72" s="106">
        <v>1300</v>
      </c>
      <c r="P72" s="56"/>
      <c r="Q72" s="106">
        <v>1300</v>
      </c>
      <c r="R72" s="56"/>
      <c r="S72" s="106">
        <v>1300</v>
      </c>
      <c r="T72" s="257">
        <v>-387</v>
      </c>
      <c r="U72" s="149">
        <v>913</v>
      </c>
      <c r="V72" s="257"/>
      <c r="W72" s="149">
        <v>913</v>
      </c>
      <c r="X72" s="257"/>
      <c r="Y72" s="149">
        <v>913</v>
      </c>
    </row>
    <row r="73" spans="1:25" ht="14.25" customHeight="1" thickBot="1">
      <c r="A73" s="78"/>
      <c r="B73" s="79"/>
      <c r="C73" s="80">
        <v>5331</v>
      </c>
      <c r="D73" s="30"/>
      <c r="E73" s="30" t="s">
        <v>20</v>
      </c>
      <c r="F73" s="81"/>
      <c r="G73" s="115">
        <v>0</v>
      </c>
      <c r="H73" s="51"/>
      <c r="I73" s="115">
        <v>0</v>
      </c>
      <c r="J73" s="51"/>
      <c r="K73" s="115">
        <v>0</v>
      </c>
      <c r="L73" s="51"/>
      <c r="M73" s="115">
        <v>0</v>
      </c>
      <c r="N73" s="150">
        <v>200</v>
      </c>
      <c r="O73" s="115">
        <v>200</v>
      </c>
      <c r="P73" s="52"/>
      <c r="Q73" s="115">
        <v>200</v>
      </c>
      <c r="R73" s="52"/>
      <c r="S73" s="115">
        <v>200</v>
      </c>
      <c r="T73" s="150">
        <v>387</v>
      </c>
      <c r="U73" s="130">
        <v>587</v>
      </c>
      <c r="V73" s="150"/>
      <c r="W73" s="130">
        <v>587</v>
      </c>
      <c r="X73" s="150"/>
      <c r="Y73" s="130">
        <v>587</v>
      </c>
    </row>
    <row r="74" spans="1:25" ht="14.25" customHeight="1">
      <c r="A74" s="82">
        <v>11</v>
      </c>
      <c r="B74" s="84">
        <v>4357</v>
      </c>
      <c r="C74" s="84"/>
      <c r="D74" s="35"/>
      <c r="E74" s="85" t="s">
        <v>47</v>
      </c>
      <c r="F74" s="221">
        <v>20955.8</v>
      </c>
      <c r="G74" s="125">
        <v>0</v>
      </c>
      <c r="H74" s="55"/>
      <c r="I74" s="125">
        <f>SUM(I81+I79)</f>
        <v>20955.8</v>
      </c>
      <c r="J74" s="55"/>
      <c r="K74" s="125">
        <f>SUM(K81+K79)</f>
        <v>21155.8</v>
      </c>
      <c r="L74" s="55"/>
      <c r="M74" s="125">
        <f>SUM(M81+M79)</f>
        <v>21155.8</v>
      </c>
      <c r="N74" s="55"/>
      <c r="O74" s="125">
        <f>SUM(O81+O79)</f>
        <v>24030.6</v>
      </c>
      <c r="P74" s="55"/>
      <c r="Q74" s="125">
        <f>SUM(Q81+Q79)</f>
        <v>24030.6</v>
      </c>
      <c r="R74" s="55"/>
      <c r="S74" s="125">
        <f>SUM(S81+S79)</f>
        <v>24030.6</v>
      </c>
      <c r="T74" s="55"/>
      <c r="U74" s="261">
        <f>SUM(U81+U79+U80+U82)</f>
        <v>24030.6</v>
      </c>
      <c r="V74" s="55"/>
      <c r="W74" s="261">
        <f>SUM(W81+W79+W80+W82)</f>
        <v>24030.6</v>
      </c>
      <c r="X74" s="55"/>
      <c r="Y74" s="261">
        <f>SUM(Y81+Y79+Y80+Y82)</f>
        <v>24030.6</v>
      </c>
    </row>
    <row r="75" spans="1:25" ht="14.25" customHeight="1">
      <c r="A75" s="70"/>
      <c r="B75" s="71"/>
      <c r="C75" s="65">
        <v>6121</v>
      </c>
      <c r="D75" s="37" t="s">
        <v>51</v>
      </c>
      <c r="E75" s="32" t="s">
        <v>82</v>
      </c>
      <c r="F75" s="73">
        <v>20955.8</v>
      </c>
      <c r="G75" s="73">
        <v>0</v>
      </c>
      <c r="H75" s="53">
        <v>20955.8</v>
      </c>
      <c r="I75" s="73">
        <v>20955.8</v>
      </c>
      <c r="J75" s="53">
        <v>200</v>
      </c>
      <c r="K75" s="73">
        <v>21155.8</v>
      </c>
      <c r="L75" s="53"/>
      <c r="M75" s="73">
        <v>21155.8</v>
      </c>
      <c r="N75" s="53">
        <v>500</v>
      </c>
      <c r="O75" s="73">
        <v>21655.8</v>
      </c>
      <c r="P75" s="53"/>
      <c r="Q75" s="73">
        <v>21655.8</v>
      </c>
      <c r="R75" s="53"/>
      <c r="S75" s="73">
        <v>21655.8</v>
      </c>
      <c r="T75" s="53">
        <v>-861</v>
      </c>
      <c r="U75" s="196">
        <v>20794.8</v>
      </c>
      <c r="V75" s="53"/>
      <c r="W75" s="196">
        <v>20794.8</v>
      </c>
      <c r="X75" s="53"/>
      <c r="Y75" s="196">
        <v>20794.8</v>
      </c>
    </row>
    <row r="76" spans="1:25" ht="14.25" customHeight="1">
      <c r="A76" s="70"/>
      <c r="B76" s="71"/>
      <c r="C76" s="65">
        <v>6122</v>
      </c>
      <c r="D76" s="37" t="s">
        <v>51</v>
      </c>
      <c r="E76" s="32" t="s">
        <v>145</v>
      </c>
      <c r="F76" s="73"/>
      <c r="G76" s="73">
        <v>0</v>
      </c>
      <c r="H76" s="51"/>
      <c r="I76" s="73">
        <v>0</v>
      </c>
      <c r="J76" s="51"/>
      <c r="K76" s="73">
        <v>0</v>
      </c>
      <c r="L76" s="51"/>
      <c r="M76" s="73">
        <v>0</v>
      </c>
      <c r="N76" s="51"/>
      <c r="O76" s="73">
        <v>0</v>
      </c>
      <c r="P76" s="51"/>
      <c r="Q76" s="73">
        <v>0</v>
      </c>
      <c r="R76" s="51"/>
      <c r="S76" s="73">
        <v>0</v>
      </c>
      <c r="T76" s="51">
        <v>1861</v>
      </c>
      <c r="U76" s="196">
        <v>1861</v>
      </c>
      <c r="V76" s="51"/>
      <c r="W76" s="196">
        <v>1861</v>
      </c>
      <c r="X76" s="51"/>
      <c r="Y76" s="196">
        <v>1861</v>
      </c>
    </row>
    <row r="77" spans="1:25" ht="14.25" customHeight="1">
      <c r="A77" s="70"/>
      <c r="B77" s="71"/>
      <c r="C77" s="65">
        <v>5137</v>
      </c>
      <c r="D77" s="37" t="s">
        <v>51</v>
      </c>
      <c r="E77" s="32" t="s">
        <v>82</v>
      </c>
      <c r="F77" s="73"/>
      <c r="G77" s="73">
        <v>0</v>
      </c>
      <c r="H77" s="51"/>
      <c r="I77" s="73">
        <v>0</v>
      </c>
      <c r="J77" s="51"/>
      <c r="K77" s="73">
        <v>0</v>
      </c>
      <c r="L77" s="51"/>
      <c r="M77" s="73">
        <v>0</v>
      </c>
      <c r="N77" s="51">
        <v>2374.8</v>
      </c>
      <c r="O77" s="73">
        <v>2374.8</v>
      </c>
      <c r="P77" s="51"/>
      <c r="Q77" s="73">
        <v>2374.8</v>
      </c>
      <c r="R77" s="51"/>
      <c r="S77" s="73">
        <v>2374.8</v>
      </c>
      <c r="T77" s="51">
        <v>-1013.2</v>
      </c>
      <c r="U77" s="196">
        <v>1361.6</v>
      </c>
      <c r="V77" s="51"/>
      <c r="W77" s="196">
        <v>1361.6</v>
      </c>
      <c r="X77" s="51"/>
      <c r="Y77" s="196">
        <v>1361.6</v>
      </c>
    </row>
    <row r="78" spans="1:25" ht="14.25" customHeight="1">
      <c r="A78" s="70"/>
      <c r="B78" s="71"/>
      <c r="C78" s="65">
        <v>5169</v>
      </c>
      <c r="D78" s="37" t="s">
        <v>144</v>
      </c>
      <c r="E78" s="32" t="s">
        <v>145</v>
      </c>
      <c r="F78" s="73"/>
      <c r="G78" s="73">
        <v>0</v>
      </c>
      <c r="H78" s="51"/>
      <c r="I78" s="73">
        <v>0</v>
      </c>
      <c r="J78" s="51"/>
      <c r="K78" s="73">
        <v>0</v>
      </c>
      <c r="L78" s="51"/>
      <c r="M78" s="73">
        <v>0</v>
      </c>
      <c r="N78" s="51"/>
      <c r="O78" s="73">
        <v>0</v>
      </c>
      <c r="P78" s="51"/>
      <c r="Q78" s="73">
        <v>0</v>
      </c>
      <c r="R78" s="51"/>
      <c r="S78" s="73">
        <v>0</v>
      </c>
      <c r="T78" s="51">
        <v>13.2</v>
      </c>
      <c r="U78" s="196">
        <v>13.2</v>
      </c>
      <c r="V78" s="51"/>
      <c r="W78" s="196">
        <v>13.2</v>
      </c>
      <c r="X78" s="51"/>
      <c r="Y78" s="196">
        <v>13.2</v>
      </c>
    </row>
    <row r="79" spans="1:25" ht="14.25" customHeight="1">
      <c r="A79" s="75"/>
      <c r="B79" s="65"/>
      <c r="C79" s="92">
        <v>6121</v>
      </c>
      <c r="D79" s="29"/>
      <c r="E79" s="34" t="s">
        <v>61</v>
      </c>
      <c r="F79" s="76"/>
      <c r="G79" s="106">
        <v>0</v>
      </c>
      <c r="H79" s="151">
        <v>20955.8</v>
      </c>
      <c r="I79" s="106">
        <v>20955.8</v>
      </c>
      <c r="J79" s="151">
        <v>200</v>
      </c>
      <c r="K79" s="106">
        <v>21155.8</v>
      </c>
      <c r="L79" s="151"/>
      <c r="M79" s="106">
        <v>21155.8</v>
      </c>
      <c r="N79" s="151">
        <v>500</v>
      </c>
      <c r="O79" s="106">
        <v>21655.8</v>
      </c>
      <c r="P79" s="51"/>
      <c r="Q79" s="106">
        <v>21655.8</v>
      </c>
      <c r="R79" s="51"/>
      <c r="S79" s="106">
        <v>21655.8</v>
      </c>
      <c r="T79" s="246">
        <v>-861</v>
      </c>
      <c r="U79" s="149">
        <v>20794.8</v>
      </c>
      <c r="V79" s="246"/>
      <c r="W79" s="149">
        <v>20794.8</v>
      </c>
      <c r="X79" s="246"/>
      <c r="Y79" s="149">
        <v>20794.8</v>
      </c>
    </row>
    <row r="80" spans="1:25" ht="14.25" customHeight="1">
      <c r="A80" s="70"/>
      <c r="B80" s="71"/>
      <c r="C80" s="226">
        <v>6122</v>
      </c>
      <c r="D80" s="32"/>
      <c r="E80" s="34" t="s">
        <v>61</v>
      </c>
      <c r="F80" s="74"/>
      <c r="G80" s="104">
        <v>0</v>
      </c>
      <c r="H80" s="151"/>
      <c r="I80" s="104">
        <v>0</v>
      </c>
      <c r="J80" s="151"/>
      <c r="K80" s="104">
        <v>0</v>
      </c>
      <c r="L80" s="151"/>
      <c r="M80" s="104">
        <v>0</v>
      </c>
      <c r="N80" s="154"/>
      <c r="O80" s="104">
        <v>0</v>
      </c>
      <c r="P80" s="56"/>
      <c r="Q80" s="104">
        <v>0</v>
      </c>
      <c r="R80" s="56"/>
      <c r="S80" s="104">
        <v>0</v>
      </c>
      <c r="T80" s="257">
        <v>1861</v>
      </c>
      <c r="U80" s="266">
        <v>1861</v>
      </c>
      <c r="V80" s="257"/>
      <c r="W80" s="266">
        <v>1861</v>
      </c>
      <c r="X80" s="257"/>
      <c r="Y80" s="266">
        <v>1861</v>
      </c>
    </row>
    <row r="81" spans="1:25" ht="14.25" customHeight="1">
      <c r="A81" s="75"/>
      <c r="B81" s="65"/>
      <c r="C81" s="92">
        <v>5137</v>
      </c>
      <c r="D81" s="34"/>
      <c r="E81" s="34" t="s">
        <v>70</v>
      </c>
      <c r="F81" s="76"/>
      <c r="G81" s="272">
        <v>0</v>
      </c>
      <c r="H81" s="53"/>
      <c r="I81" s="272">
        <v>0</v>
      </c>
      <c r="J81" s="53"/>
      <c r="K81" s="272">
        <v>0</v>
      </c>
      <c r="L81" s="53"/>
      <c r="M81" s="272">
        <v>0</v>
      </c>
      <c r="N81" s="273">
        <v>2374.8</v>
      </c>
      <c r="O81" s="272">
        <v>2374.8</v>
      </c>
      <c r="P81" s="53"/>
      <c r="Q81" s="272">
        <v>2374.8</v>
      </c>
      <c r="R81" s="53"/>
      <c r="S81" s="272">
        <v>2374.8</v>
      </c>
      <c r="T81" s="273">
        <v>-1013.2</v>
      </c>
      <c r="U81" s="274">
        <v>1361.6</v>
      </c>
      <c r="V81" s="273"/>
      <c r="W81" s="274">
        <v>1361.6</v>
      </c>
      <c r="X81" s="273"/>
      <c r="Y81" s="274">
        <v>1361.6</v>
      </c>
    </row>
    <row r="82" spans="1:25" ht="14.25" customHeight="1" thickBot="1">
      <c r="A82" s="82"/>
      <c r="B82" s="83"/>
      <c r="C82" s="84">
        <v>5169</v>
      </c>
      <c r="D82" s="33"/>
      <c r="E82" s="33" t="s">
        <v>70</v>
      </c>
      <c r="F82" s="86"/>
      <c r="G82" s="269">
        <v>0</v>
      </c>
      <c r="H82" s="51"/>
      <c r="I82" s="269">
        <v>0</v>
      </c>
      <c r="J82" s="51"/>
      <c r="K82" s="269">
        <v>0</v>
      </c>
      <c r="L82" s="51"/>
      <c r="M82" s="269">
        <v>0</v>
      </c>
      <c r="N82" s="270"/>
      <c r="O82" s="269">
        <v>0</v>
      </c>
      <c r="P82" s="56"/>
      <c r="Q82" s="269">
        <v>0</v>
      </c>
      <c r="R82" s="56"/>
      <c r="S82" s="269">
        <v>0</v>
      </c>
      <c r="T82" s="270">
        <v>13.2</v>
      </c>
      <c r="U82" s="271">
        <v>13.2</v>
      </c>
      <c r="V82" s="270"/>
      <c r="W82" s="271">
        <v>13.2</v>
      </c>
      <c r="X82" s="270"/>
      <c r="Y82" s="271">
        <v>13.2</v>
      </c>
    </row>
    <row r="83" spans="1:25" ht="14.25" customHeight="1">
      <c r="A83" s="95">
        <v>13</v>
      </c>
      <c r="B83" s="96">
        <v>4357</v>
      </c>
      <c r="C83" s="96"/>
      <c r="D83" s="35"/>
      <c r="E83" s="97" t="s">
        <v>49</v>
      </c>
      <c r="F83" s="98"/>
      <c r="G83" s="127">
        <f>SUM(G86+G85)</f>
        <v>0</v>
      </c>
      <c r="H83" s="55"/>
      <c r="I83" s="127">
        <f>SUM(I86+I85)</f>
        <v>6468</v>
      </c>
      <c r="J83" s="55"/>
      <c r="K83" s="127">
        <f>SUM(K86+K85)</f>
        <v>6468</v>
      </c>
      <c r="L83" s="55"/>
      <c r="M83" s="127">
        <f>SUM(M86+M85)</f>
        <v>6468</v>
      </c>
      <c r="N83" s="55"/>
      <c r="O83" s="127">
        <f>SUM(O86+O85)</f>
        <v>6468</v>
      </c>
      <c r="P83" s="55"/>
      <c r="Q83" s="127">
        <f>SUM(Q86+Q85)</f>
        <v>6468</v>
      </c>
      <c r="R83" s="55"/>
      <c r="S83" s="127">
        <f>SUM(S86+S85)</f>
        <v>6468</v>
      </c>
      <c r="T83" s="55"/>
      <c r="U83" s="260">
        <f>SUM(U86+U85)</f>
        <v>6468</v>
      </c>
      <c r="V83" s="55"/>
      <c r="W83" s="260">
        <f>SUM(W86+W85)</f>
        <v>6468</v>
      </c>
      <c r="X83" s="55"/>
      <c r="Y83" s="260">
        <f>SUM(Y86+Y85)</f>
        <v>6468</v>
      </c>
    </row>
    <row r="84" spans="1:25" ht="14.25" customHeight="1">
      <c r="A84" s="70"/>
      <c r="B84" s="71"/>
      <c r="C84" s="65">
        <v>6121</v>
      </c>
      <c r="D84" s="37" t="s">
        <v>34</v>
      </c>
      <c r="E84" s="113" t="s">
        <v>69</v>
      </c>
      <c r="F84" s="76"/>
      <c r="G84" s="87">
        <v>0</v>
      </c>
      <c r="H84" s="51">
        <v>6468</v>
      </c>
      <c r="I84" s="87">
        <v>6468</v>
      </c>
      <c r="J84" s="51"/>
      <c r="K84" s="87">
        <v>6468</v>
      </c>
      <c r="L84" s="51"/>
      <c r="M84" s="87">
        <v>6468</v>
      </c>
      <c r="N84" s="51"/>
      <c r="O84" s="77">
        <v>6468</v>
      </c>
      <c r="P84" s="51"/>
      <c r="Q84" s="77">
        <v>6468</v>
      </c>
      <c r="R84" s="51"/>
      <c r="S84" s="77">
        <v>6468</v>
      </c>
      <c r="T84" s="51"/>
      <c r="U84" s="136">
        <v>6468</v>
      </c>
      <c r="V84" s="51"/>
      <c r="W84" s="136">
        <v>6468</v>
      </c>
      <c r="X84" s="51"/>
      <c r="Y84" s="136">
        <v>6468</v>
      </c>
    </row>
    <row r="85" spans="1:25" ht="14.25" customHeight="1">
      <c r="A85" s="70"/>
      <c r="B85" s="71"/>
      <c r="C85" s="92">
        <v>6121</v>
      </c>
      <c r="D85" s="29"/>
      <c r="E85" s="34" t="s">
        <v>61</v>
      </c>
      <c r="F85" s="76"/>
      <c r="G85" s="106">
        <v>0</v>
      </c>
      <c r="H85" s="151">
        <v>6468</v>
      </c>
      <c r="I85" s="106">
        <v>6468</v>
      </c>
      <c r="J85" s="151"/>
      <c r="K85" s="106">
        <v>6468</v>
      </c>
      <c r="L85" s="151"/>
      <c r="M85" s="106">
        <v>6468</v>
      </c>
      <c r="N85" s="151"/>
      <c r="O85" s="106">
        <v>6468</v>
      </c>
      <c r="P85" s="51"/>
      <c r="Q85" s="106">
        <v>6468</v>
      </c>
      <c r="R85" s="51"/>
      <c r="S85" s="106">
        <v>6468</v>
      </c>
      <c r="T85" s="51"/>
      <c r="U85" s="149">
        <v>6468</v>
      </c>
      <c r="V85" s="51"/>
      <c r="W85" s="149">
        <v>6468</v>
      </c>
      <c r="X85" s="51"/>
      <c r="Y85" s="149">
        <v>6468</v>
      </c>
    </row>
    <row r="86" spans="1:25" ht="14.25" customHeight="1" thickBot="1">
      <c r="A86" s="78"/>
      <c r="B86" s="79"/>
      <c r="C86" s="80">
        <v>5137</v>
      </c>
      <c r="D86" s="36"/>
      <c r="E86" s="30" t="s">
        <v>70</v>
      </c>
      <c r="F86" s="81"/>
      <c r="G86" s="115">
        <v>0</v>
      </c>
      <c r="H86" s="52"/>
      <c r="I86" s="115">
        <v>0</v>
      </c>
      <c r="J86" s="52"/>
      <c r="K86" s="115">
        <v>0</v>
      </c>
      <c r="L86" s="52"/>
      <c r="M86" s="115">
        <v>0</v>
      </c>
      <c r="N86" s="52"/>
      <c r="O86" s="115">
        <v>0</v>
      </c>
      <c r="P86" s="52"/>
      <c r="Q86" s="115">
        <v>0</v>
      </c>
      <c r="R86" s="52"/>
      <c r="S86" s="115">
        <v>0</v>
      </c>
      <c r="T86" s="52"/>
      <c r="U86" s="130">
        <v>0</v>
      </c>
      <c r="V86" s="52"/>
      <c r="W86" s="130">
        <v>0</v>
      </c>
      <c r="X86" s="52"/>
      <c r="Y86" s="130">
        <v>0</v>
      </c>
    </row>
    <row r="87" spans="1:25" ht="14.25" customHeight="1">
      <c r="A87" s="88">
        <v>15</v>
      </c>
      <c r="B87" s="89">
        <v>4357</v>
      </c>
      <c r="C87" s="89"/>
      <c r="D87" s="31"/>
      <c r="E87" s="90" t="s">
        <v>24</v>
      </c>
      <c r="F87" s="37"/>
      <c r="G87" s="126">
        <f>SUM(G92+G91)</f>
        <v>0</v>
      </c>
      <c r="H87" s="51"/>
      <c r="I87" s="126">
        <f>SUM(I92+I91)</f>
        <v>1859.6</v>
      </c>
      <c r="J87" s="51"/>
      <c r="K87" s="126">
        <f>SUM(K92+K91)</f>
        <v>1859.6</v>
      </c>
      <c r="L87" s="51"/>
      <c r="M87" s="126">
        <f>SUM(M92+M91)</f>
        <v>1859.6</v>
      </c>
      <c r="N87" s="51"/>
      <c r="O87" s="126">
        <f>SUM(O92+O91)</f>
        <v>1859.6</v>
      </c>
      <c r="P87" s="51"/>
      <c r="Q87" s="126">
        <f>SUM(Q92+Q91)</f>
        <v>1859.6</v>
      </c>
      <c r="R87" s="51"/>
      <c r="S87" s="126">
        <f>SUM(S92+S91)</f>
        <v>1859.6</v>
      </c>
      <c r="T87" s="51"/>
      <c r="U87" s="263">
        <f>SUM(U92+U91)</f>
        <v>7659.6</v>
      </c>
      <c r="V87" s="51"/>
      <c r="W87" s="263">
        <f>SUM(W92+W91)</f>
        <v>7659.6</v>
      </c>
      <c r="X87" s="51"/>
      <c r="Y87" s="263">
        <f>SUM(Y92+Y91)</f>
        <v>7659.6</v>
      </c>
    </row>
    <row r="88" spans="1:25" ht="14.25" customHeight="1">
      <c r="A88" s="75"/>
      <c r="B88" s="65"/>
      <c r="C88" s="65">
        <v>6121</v>
      </c>
      <c r="D88" s="29" t="s">
        <v>25</v>
      </c>
      <c r="E88" s="29" t="s">
        <v>48</v>
      </c>
      <c r="F88" s="94"/>
      <c r="G88" s="77">
        <v>0</v>
      </c>
      <c r="H88" s="51">
        <v>814.1</v>
      </c>
      <c r="I88" s="77">
        <v>814.1</v>
      </c>
      <c r="J88" s="51"/>
      <c r="K88" s="77">
        <v>814.1</v>
      </c>
      <c r="L88" s="51"/>
      <c r="M88" s="77">
        <v>814.1</v>
      </c>
      <c r="N88" s="51"/>
      <c r="O88" s="77">
        <v>814.1</v>
      </c>
      <c r="P88" s="51"/>
      <c r="Q88" s="77">
        <v>814.1</v>
      </c>
      <c r="R88" s="51"/>
      <c r="S88" s="77">
        <v>814.1</v>
      </c>
      <c r="T88" s="51">
        <v>-785.3</v>
      </c>
      <c r="U88" s="136">
        <v>28.8</v>
      </c>
      <c r="V88" s="51"/>
      <c r="W88" s="136">
        <v>28.8</v>
      </c>
      <c r="X88" s="51"/>
      <c r="Y88" s="136">
        <v>28.8</v>
      </c>
    </row>
    <row r="89" spans="1:25" ht="14.25" customHeight="1">
      <c r="A89" s="75"/>
      <c r="B89" s="65"/>
      <c r="C89" s="65">
        <v>5331</v>
      </c>
      <c r="D89" s="29" t="s">
        <v>78</v>
      </c>
      <c r="E89" s="29" t="s">
        <v>79</v>
      </c>
      <c r="F89" s="94"/>
      <c r="G89" s="77">
        <v>0</v>
      </c>
      <c r="H89" s="53">
        <v>1045.5</v>
      </c>
      <c r="I89" s="77">
        <v>1045.5</v>
      </c>
      <c r="J89" s="53"/>
      <c r="K89" s="77">
        <v>1045.5</v>
      </c>
      <c r="L89" s="53"/>
      <c r="M89" s="77">
        <v>1045.5</v>
      </c>
      <c r="N89" s="53"/>
      <c r="O89" s="77">
        <v>1045.5</v>
      </c>
      <c r="P89" s="53"/>
      <c r="Q89" s="77">
        <v>1045.5</v>
      </c>
      <c r="R89" s="53"/>
      <c r="S89" s="77">
        <v>1045.5</v>
      </c>
      <c r="T89" s="53"/>
      <c r="U89" s="136">
        <v>1045.5</v>
      </c>
      <c r="V89" s="53"/>
      <c r="W89" s="136">
        <v>1045.5</v>
      </c>
      <c r="X89" s="53"/>
      <c r="Y89" s="136">
        <v>1045.5</v>
      </c>
    </row>
    <row r="90" spans="1:25" ht="14.25" customHeight="1">
      <c r="A90" s="75"/>
      <c r="B90" s="65"/>
      <c r="C90" s="65">
        <v>5331</v>
      </c>
      <c r="D90" s="29" t="s">
        <v>137</v>
      </c>
      <c r="E90" s="29" t="s">
        <v>138</v>
      </c>
      <c r="F90" s="94"/>
      <c r="G90" s="77">
        <v>0</v>
      </c>
      <c r="H90" s="53"/>
      <c r="I90" s="77">
        <v>0</v>
      </c>
      <c r="J90" s="53"/>
      <c r="K90" s="77">
        <v>0</v>
      </c>
      <c r="L90" s="53"/>
      <c r="M90" s="77">
        <v>0</v>
      </c>
      <c r="N90" s="53"/>
      <c r="O90" s="77">
        <v>0</v>
      </c>
      <c r="P90" s="53"/>
      <c r="Q90" s="77">
        <v>0</v>
      </c>
      <c r="R90" s="53"/>
      <c r="S90" s="77">
        <v>0</v>
      </c>
      <c r="T90" s="53">
        <v>6585.3</v>
      </c>
      <c r="U90" s="136">
        <v>6585.3</v>
      </c>
      <c r="V90" s="53"/>
      <c r="W90" s="136">
        <v>6585.3</v>
      </c>
      <c r="X90" s="53"/>
      <c r="Y90" s="136">
        <v>6585.3</v>
      </c>
    </row>
    <row r="91" spans="1:25" ht="13.5" customHeight="1">
      <c r="A91" s="188"/>
      <c r="B91" s="84"/>
      <c r="C91" s="89">
        <v>6121</v>
      </c>
      <c r="D91" s="37"/>
      <c r="E91" s="31" t="s">
        <v>61</v>
      </c>
      <c r="F91" s="189"/>
      <c r="G91" s="180">
        <v>0</v>
      </c>
      <c r="H91" s="154">
        <v>814.1</v>
      </c>
      <c r="I91" s="180">
        <v>814.1</v>
      </c>
      <c r="J91" s="154"/>
      <c r="K91" s="180">
        <v>814.1</v>
      </c>
      <c r="L91" s="154"/>
      <c r="M91" s="180">
        <v>814.1</v>
      </c>
      <c r="N91" s="154"/>
      <c r="O91" s="180">
        <v>814.1</v>
      </c>
      <c r="P91" s="154"/>
      <c r="Q91" s="180">
        <v>814.1</v>
      </c>
      <c r="R91" s="154"/>
      <c r="S91" s="180">
        <v>814.1</v>
      </c>
      <c r="T91" s="154">
        <v>-785.3</v>
      </c>
      <c r="U91" s="131">
        <v>28.8</v>
      </c>
      <c r="V91" s="154"/>
      <c r="W91" s="131">
        <v>28.8</v>
      </c>
      <c r="X91" s="154"/>
      <c r="Y91" s="131">
        <v>28.8</v>
      </c>
    </row>
    <row r="92" spans="1:25" ht="14.25" customHeight="1" thickBot="1">
      <c r="A92" s="93"/>
      <c r="B92" s="80"/>
      <c r="C92" s="80">
        <v>5331</v>
      </c>
      <c r="D92" s="30"/>
      <c r="E92" s="30" t="s">
        <v>20</v>
      </c>
      <c r="F92" s="36"/>
      <c r="G92" s="148">
        <v>0</v>
      </c>
      <c r="H92" s="150">
        <v>1045.5</v>
      </c>
      <c r="I92" s="148">
        <v>1045.5</v>
      </c>
      <c r="J92" s="52"/>
      <c r="K92" s="148">
        <v>1045.5</v>
      </c>
      <c r="L92" s="52"/>
      <c r="M92" s="148">
        <v>1045.5</v>
      </c>
      <c r="N92" s="52"/>
      <c r="O92" s="148">
        <v>1045.5</v>
      </c>
      <c r="P92" s="52"/>
      <c r="Q92" s="148">
        <v>1045.5</v>
      </c>
      <c r="R92" s="52"/>
      <c r="S92" s="148">
        <v>1045.5</v>
      </c>
      <c r="T92" s="150">
        <v>6585.3</v>
      </c>
      <c r="U92" s="130">
        <v>7630.8</v>
      </c>
      <c r="V92" s="150"/>
      <c r="W92" s="130">
        <v>7630.8</v>
      </c>
      <c r="X92" s="150"/>
      <c r="Y92" s="130">
        <v>7630.8</v>
      </c>
    </row>
    <row r="93" spans="1:25" ht="14.25" customHeight="1">
      <c r="A93" s="109">
        <v>19</v>
      </c>
      <c r="B93" s="110">
        <v>4357</v>
      </c>
      <c r="C93" s="111"/>
      <c r="D93" s="129"/>
      <c r="E93" s="133" t="s">
        <v>17</v>
      </c>
      <c r="F93" s="132"/>
      <c r="G93" s="123">
        <f>SUM(G96+G95)</f>
        <v>448</v>
      </c>
      <c r="H93" s="51"/>
      <c r="I93" s="123">
        <f>SUM(I96+I95)</f>
        <v>448</v>
      </c>
      <c r="J93" s="51"/>
      <c r="K93" s="123">
        <f>SUM(K96+K95)</f>
        <v>448</v>
      </c>
      <c r="L93" s="51"/>
      <c r="M93" s="123">
        <f>SUM(M96+M95)</f>
        <v>448</v>
      </c>
      <c r="N93" s="51"/>
      <c r="O93" s="123">
        <f>SUM(O96+O95)</f>
        <v>448</v>
      </c>
      <c r="P93" s="51"/>
      <c r="Q93" s="123">
        <f>SUM(Q96+Q95)</f>
        <v>448</v>
      </c>
      <c r="R93" s="51"/>
      <c r="S93" s="123">
        <f>SUM(S96+S95)</f>
        <v>448</v>
      </c>
      <c r="T93" s="51"/>
      <c r="U93" s="264">
        <f>SUM(U96+U95)</f>
        <v>448</v>
      </c>
      <c r="V93" s="51"/>
      <c r="W93" s="264">
        <f>SUM(W96+W95)</f>
        <v>448</v>
      </c>
      <c r="X93" s="51"/>
      <c r="Y93" s="264">
        <f>SUM(Y96+Y95)</f>
        <v>448</v>
      </c>
    </row>
    <row r="94" spans="1:25" ht="14.25" customHeight="1">
      <c r="A94" s="75"/>
      <c r="B94" s="65"/>
      <c r="C94" s="197">
        <v>6351</v>
      </c>
      <c r="D94" s="29" t="s">
        <v>85</v>
      </c>
      <c r="E94" s="198" t="s">
        <v>71</v>
      </c>
      <c r="F94" s="76"/>
      <c r="G94" s="77">
        <v>448</v>
      </c>
      <c r="H94" s="53"/>
      <c r="I94" s="77">
        <v>448</v>
      </c>
      <c r="J94" s="53"/>
      <c r="K94" s="77">
        <v>448</v>
      </c>
      <c r="L94" s="53"/>
      <c r="M94" s="77">
        <v>448</v>
      </c>
      <c r="N94" s="53"/>
      <c r="O94" s="77">
        <v>448</v>
      </c>
      <c r="P94" s="199"/>
      <c r="Q94" s="77">
        <v>448</v>
      </c>
      <c r="R94" s="53"/>
      <c r="S94" s="77">
        <v>448</v>
      </c>
      <c r="T94" s="53"/>
      <c r="U94" s="136">
        <v>448</v>
      </c>
      <c r="V94" s="53"/>
      <c r="W94" s="136">
        <v>448</v>
      </c>
      <c r="X94" s="53"/>
      <c r="Y94" s="136">
        <v>448</v>
      </c>
    </row>
    <row r="95" spans="1:25" ht="14.25" customHeight="1">
      <c r="A95" s="70"/>
      <c r="B95" s="71"/>
      <c r="C95" s="92">
        <v>6351</v>
      </c>
      <c r="D95" s="34"/>
      <c r="E95" s="34" t="s">
        <v>13</v>
      </c>
      <c r="F95" s="76"/>
      <c r="G95" s="106">
        <v>448</v>
      </c>
      <c r="H95" s="154"/>
      <c r="I95" s="106">
        <v>448</v>
      </c>
      <c r="J95" s="154"/>
      <c r="K95" s="106">
        <v>448</v>
      </c>
      <c r="L95" s="154"/>
      <c r="M95" s="106">
        <v>448</v>
      </c>
      <c r="N95" s="154"/>
      <c r="O95" s="106">
        <v>448</v>
      </c>
      <c r="P95" s="151"/>
      <c r="Q95" s="106">
        <v>448</v>
      </c>
      <c r="R95" s="151"/>
      <c r="S95" s="106">
        <v>448</v>
      </c>
      <c r="T95" s="151"/>
      <c r="U95" s="149">
        <v>448</v>
      </c>
      <c r="V95" s="151"/>
      <c r="W95" s="149">
        <v>448</v>
      </c>
      <c r="X95" s="151"/>
      <c r="Y95" s="149">
        <v>448</v>
      </c>
    </row>
    <row r="96" spans="1:25" ht="14.25" customHeight="1" thickBot="1">
      <c r="A96" s="78"/>
      <c r="B96" s="79"/>
      <c r="C96" s="80">
        <v>5331</v>
      </c>
      <c r="D96" s="30"/>
      <c r="E96" s="30" t="s">
        <v>20</v>
      </c>
      <c r="F96" s="81"/>
      <c r="G96" s="115">
        <v>0</v>
      </c>
      <c r="H96" s="150"/>
      <c r="I96" s="115">
        <v>0</v>
      </c>
      <c r="J96" s="150"/>
      <c r="K96" s="115">
        <v>0</v>
      </c>
      <c r="L96" s="150"/>
      <c r="M96" s="115">
        <v>0</v>
      </c>
      <c r="N96" s="150"/>
      <c r="O96" s="115">
        <v>0</v>
      </c>
      <c r="P96" s="52"/>
      <c r="Q96" s="115">
        <v>0</v>
      </c>
      <c r="R96" s="52"/>
      <c r="S96" s="115">
        <v>0</v>
      </c>
      <c r="T96" s="52"/>
      <c r="U96" s="130">
        <v>0</v>
      </c>
      <c r="V96" s="52"/>
      <c r="W96" s="130">
        <v>0</v>
      </c>
      <c r="X96" s="52"/>
      <c r="Y96" s="130">
        <v>0</v>
      </c>
    </row>
    <row r="97" spans="1:25" ht="14.25" customHeight="1">
      <c r="A97" s="109">
        <v>25</v>
      </c>
      <c r="B97" s="110">
        <v>4357</v>
      </c>
      <c r="C97" s="111"/>
      <c r="D97" s="129"/>
      <c r="E97" s="133" t="s">
        <v>117</v>
      </c>
      <c r="F97" s="132"/>
      <c r="G97" s="123">
        <v>0</v>
      </c>
      <c r="H97" s="51"/>
      <c r="I97" s="123">
        <v>0</v>
      </c>
      <c r="J97" s="51"/>
      <c r="K97" s="123">
        <v>0</v>
      </c>
      <c r="L97" s="51"/>
      <c r="M97" s="123">
        <v>0</v>
      </c>
      <c r="N97" s="51"/>
      <c r="O97" s="123">
        <f>SUM(O99+O100)</f>
        <v>1048</v>
      </c>
      <c r="P97" s="51"/>
      <c r="Q97" s="123">
        <f>SUM(Q99+Q100)</f>
        <v>1048</v>
      </c>
      <c r="R97" s="51"/>
      <c r="S97" s="123">
        <f>SUM(S99+S100)</f>
        <v>1048</v>
      </c>
      <c r="T97" s="51"/>
      <c r="U97" s="264">
        <f>SUM(U99+U100)</f>
        <v>1048</v>
      </c>
      <c r="V97" s="51"/>
      <c r="W97" s="264">
        <f>SUM(W99+W100)</f>
        <v>1048</v>
      </c>
      <c r="X97" s="51"/>
      <c r="Y97" s="264">
        <f>SUM(Y99+Y100)</f>
        <v>1048</v>
      </c>
    </row>
    <row r="98" spans="1:25" ht="14.25" customHeight="1">
      <c r="A98" s="75"/>
      <c r="B98" s="65"/>
      <c r="C98" s="197">
        <v>6351</v>
      </c>
      <c r="D98" s="29" t="s">
        <v>118</v>
      </c>
      <c r="E98" s="198" t="s">
        <v>119</v>
      </c>
      <c r="F98" s="76"/>
      <c r="G98" s="77">
        <v>0</v>
      </c>
      <c r="H98" s="53"/>
      <c r="I98" s="77">
        <v>0</v>
      </c>
      <c r="J98" s="53"/>
      <c r="K98" s="77">
        <v>0</v>
      </c>
      <c r="L98" s="53"/>
      <c r="M98" s="77">
        <v>0</v>
      </c>
      <c r="N98" s="53">
        <v>1048</v>
      </c>
      <c r="O98" s="77">
        <v>1048</v>
      </c>
      <c r="P98" s="199"/>
      <c r="Q98" s="77">
        <v>1048</v>
      </c>
      <c r="R98" s="53"/>
      <c r="S98" s="77">
        <v>1048</v>
      </c>
      <c r="T98" s="53"/>
      <c r="U98" s="136">
        <v>1048</v>
      </c>
      <c r="V98" s="53"/>
      <c r="W98" s="136">
        <v>1048</v>
      </c>
      <c r="X98" s="53"/>
      <c r="Y98" s="136">
        <v>1048</v>
      </c>
    </row>
    <row r="99" spans="1:25" ht="14.25" customHeight="1">
      <c r="A99" s="70"/>
      <c r="B99" s="71"/>
      <c r="C99" s="92">
        <v>6351</v>
      </c>
      <c r="D99" s="34"/>
      <c r="E99" s="34" t="s">
        <v>13</v>
      </c>
      <c r="F99" s="76"/>
      <c r="G99" s="106">
        <v>0</v>
      </c>
      <c r="H99" s="154"/>
      <c r="I99" s="106">
        <v>0</v>
      </c>
      <c r="J99" s="154"/>
      <c r="K99" s="106">
        <v>0</v>
      </c>
      <c r="L99" s="154"/>
      <c r="M99" s="106">
        <v>0</v>
      </c>
      <c r="N99" s="154">
        <v>1048</v>
      </c>
      <c r="O99" s="106">
        <v>1048</v>
      </c>
      <c r="P99" s="151"/>
      <c r="Q99" s="106">
        <v>1048</v>
      </c>
      <c r="R99" s="151"/>
      <c r="S99" s="106">
        <v>1048</v>
      </c>
      <c r="T99" s="151"/>
      <c r="U99" s="149">
        <v>1048</v>
      </c>
      <c r="V99" s="151"/>
      <c r="W99" s="149">
        <v>1048</v>
      </c>
      <c r="X99" s="151"/>
      <c r="Y99" s="149">
        <v>1048</v>
      </c>
    </row>
    <row r="100" spans="1:25" ht="14.25" customHeight="1" thickBot="1">
      <c r="A100" s="78"/>
      <c r="B100" s="79"/>
      <c r="C100" s="80">
        <v>5331</v>
      </c>
      <c r="D100" s="30"/>
      <c r="E100" s="30" t="s">
        <v>20</v>
      </c>
      <c r="F100" s="81"/>
      <c r="G100" s="115">
        <v>0</v>
      </c>
      <c r="H100" s="150"/>
      <c r="I100" s="115">
        <v>0</v>
      </c>
      <c r="J100" s="150"/>
      <c r="K100" s="115">
        <v>0</v>
      </c>
      <c r="L100" s="150"/>
      <c r="M100" s="115">
        <v>0</v>
      </c>
      <c r="N100" s="150"/>
      <c r="O100" s="115">
        <v>0</v>
      </c>
      <c r="P100" s="52"/>
      <c r="Q100" s="115">
        <v>0</v>
      </c>
      <c r="R100" s="52"/>
      <c r="S100" s="115">
        <v>0</v>
      </c>
      <c r="T100" s="52"/>
      <c r="U100" s="130">
        <v>0</v>
      </c>
      <c r="V100" s="52"/>
      <c r="W100" s="130">
        <v>0</v>
      </c>
      <c r="X100" s="52"/>
      <c r="Y100" s="130">
        <v>0</v>
      </c>
    </row>
    <row r="101" spans="1:25" ht="14.25" customHeight="1">
      <c r="A101" s="109">
        <v>26</v>
      </c>
      <c r="B101" s="110">
        <v>4357</v>
      </c>
      <c r="C101" s="111"/>
      <c r="D101" s="129"/>
      <c r="E101" s="133" t="s">
        <v>120</v>
      </c>
      <c r="F101" s="132"/>
      <c r="G101" s="123">
        <v>0</v>
      </c>
      <c r="H101" s="51"/>
      <c r="I101" s="123">
        <v>0</v>
      </c>
      <c r="J101" s="51"/>
      <c r="K101" s="123">
        <v>0</v>
      </c>
      <c r="L101" s="51"/>
      <c r="M101" s="123">
        <v>0</v>
      </c>
      <c r="N101" s="51"/>
      <c r="O101" s="123">
        <f>SUM(O103+O104)</f>
        <v>84</v>
      </c>
      <c r="P101" s="51"/>
      <c r="Q101" s="123">
        <f>SUM(Q103+Q104)</f>
        <v>84</v>
      </c>
      <c r="R101" s="51"/>
      <c r="S101" s="123">
        <f>SUM(S103+S104)</f>
        <v>84</v>
      </c>
      <c r="T101" s="51"/>
      <c r="U101" s="264">
        <f>SUM(U103+U104)</f>
        <v>84</v>
      </c>
      <c r="V101" s="51"/>
      <c r="W101" s="264">
        <f>SUM(W103+W104)</f>
        <v>84</v>
      </c>
      <c r="X101" s="51"/>
      <c r="Y101" s="264">
        <f>SUM(Y103+Y104)</f>
        <v>84</v>
      </c>
    </row>
    <row r="102" spans="1:25" ht="14.25" customHeight="1">
      <c r="A102" s="75"/>
      <c r="B102" s="65"/>
      <c r="C102" s="197">
        <v>6351</v>
      </c>
      <c r="D102" s="29" t="s">
        <v>121</v>
      </c>
      <c r="E102" s="198" t="s">
        <v>122</v>
      </c>
      <c r="F102" s="76"/>
      <c r="G102" s="77">
        <v>0</v>
      </c>
      <c r="H102" s="53"/>
      <c r="I102" s="77">
        <v>0</v>
      </c>
      <c r="J102" s="53"/>
      <c r="K102" s="77">
        <v>0</v>
      </c>
      <c r="L102" s="53"/>
      <c r="M102" s="77">
        <v>0</v>
      </c>
      <c r="N102" s="53">
        <v>84</v>
      </c>
      <c r="O102" s="77">
        <v>84</v>
      </c>
      <c r="P102" s="199"/>
      <c r="Q102" s="77">
        <v>84</v>
      </c>
      <c r="R102" s="53"/>
      <c r="S102" s="77">
        <v>84</v>
      </c>
      <c r="T102" s="53"/>
      <c r="U102" s="136">
        <v>84</v>
      </c>
      <c r="V102" s="53"/>
      <c r="W102" s="136">
        <v>84</v>
      </c>
      <c r="X102" s="53"/>
      <c r="Y102" s="136">
        <v>84</v>
      </c>
    </row>
    <row r="103" spans="1:25" ht="14.25" customHeight="1">
      <c r="A103" s="70"/>
      <c r="B103" s="71"/>
      <c r="C103" s="92">
        <v>6351</v>
      </c>
      <c r="D103" s="34"/>
      <c r="E103" s="34" t="s">
        <v>13</v>
      </c>
      <c r="F103" s="76"/>
      <c r="G103" s="106">
        <v>0</v>
      </c>
      <c r="H103" s="154"/>
      <c r="I103" s="106">
        <v>0</v>
      </c>
      <c r="J103" s="154"/>
      <c r="K103" s="106">
        <v>0</v>
      </c>
      <c r="L103" s="154"/>
      <c r="M103" s="106">
        <v>0</v>
      </c>
      <c r="N103" s="154">
        <v>84</v>
      </c>
      <c r="O103" s="106">
        <v>84</v>
      </c>
      <c r="P103" s="151"/>
      <c r="Q103" s="106">
        <v>84</v>
      </c>
      <c r="R103" s="151"/>
      <c r="S103" s="106">
        <v>84</v>
      </c>
      <c r="T103" s="151"/>
      <c r="U103" s="149">
        <v>84</v>
      </c>
      <c r="V103" s="151"/>
      <c r="W103" s="149">
        <v>84</v>
      </c>
      <c r="X103" s="151"/>
      <c r="Y103" s="149">
        <v>84</v>
      </c>
    </row>
    <row r="104" spans="1:25" ht="14.25" customHeight="1" thickBot="1">
      <c r="A104" s="78"/>
      <c r="B104" s="79"/>
      <c r="C104" s="80">
        <v>5331</v>
      </c>
      <c r="D104" s="30"/>
      <c r="E104" s="30" t="s">
        <v>20</v>
      </c>
      <c r="F104" s="81"/>
      <c r="G104" s="115">
        <v>0</v>
      </c>
      <c r="H104" s="150"/>
      <c r="I104" s="115">
        <v>0</v>
      </c>
      <c r="J104" s="150"/>
      <c r="K104" s="115">
        <v>0</v>
      </c>
      <c r="L104" s="150"/>
      <c r="M104" s="115">
        <v>0</v>
      </c>
      <c r="N104" s="150"/>
      <c r="O104" s="115">
        <v>0</v>
      </c>
      <c r="P104" s="52"/>
      <c r="Q104" s="115">
        <v>0</v>
      </c>
      <c r="R104" s="52"/>
      <c r="S104" s="115">
        <v>0</v>
      </c>
      <c r="T104" s="52"/>
      <c r="U104" s="130">
        <v>0</v>
      </c>
      <c r="V104" s="52"/>
      <c r="W104" s="130">
        <v>0</v>
      </c>
      <c r="X104" s="52"/>
      <c r="Y104" s="130">
        <v>0</v>
      </c>
    </row>
    <row r="105" spans="1:25" ht="14.25" customHeight="1">
      <c r="A105" s="88">
        <v>27</v>
      </c>
      <c r="B105" s="89">
        <v>4357</v>
      </c>
      <c r="C105" s="89"/>
      <c r="D105" s="31"/>
      <c r="E105" s="90" t="s">
        <v>23</v>
      </c>
      <c r="F105" s="221"/>
      <c r="G105" s="125">
        <f>SUM(G111+G110)</f>
        <v>1852</v>
      </c>
      <c r="H105" s="55"/>
      <c r="I105" s="125">
        <f>SUM(I111+I110)</f>
        <v>10682.6</v>
      </c>
      <c r="J105" s="55"/>
      <c r="K105" s="125">
        <f>SUM(K111+K110)</f>
        <v>10682.6</v>
      </c>
      <c r="L105" s="55"/>
      <c r="M105" s="125">
        <f>SUM(M111+M110)</f>
        <v>10682.6</v>
      </c>
      <c r="N105" s="55"/>
      <c r="O105" s="125">
        <f>SUM(O111+O110)</f>
        <v>10682.6</v>
      </c>
      <c r="P105" s="55"/>
      <c r="Q105" s="125">
        <f>SUM(Q111+Q110)</f>
        <v>10682.6</v>
      </c>
      <c r="R105" s="55"/>
      <c r="S105" s="125">
        <f>SUM(S111+S110)</f>
        <v>10599.4</v>
      </c>
      <c r="T105" s="55"/>
      <c r="U105" s="261">
        <f>SUM(U111+U110)</f>
        <v>10599.4</v>
      </c>
      <c r="V105" s="55"/>
      <c r="W105" s="261">
        <f>SUM(W111+W110)</f>
        <v>10599.4</v>
      </c>
      <c r="X105" s="55"/>
      <c r="Y105" s="261">
        <f>SUM(Y111+Y110)</f>
        <v>10599.4</v>
      </c>
    </row>
    <row r="106" spans="1:25" ht="14.25" customHeight="1">
      <c r="A106" s="75"/>
      <c r="B106" s="65"/>
      <c r="C106" s="65">
        <v>6351</v>
      </c>
      <c r="D106" s="135" t="s">
        <v>22</v>
      </c>
      <c r="E106" s="91" t="s">
        <v>43</v>
      </c>
      <c r="F106" s="222"/>
      <c r="G106" s="77">
        <v>0</v>
      </c>
      <c r="H106" s="53">
        <v>8738</v>
      </c>
      <c r="I106" s="77">
        <v>8738</v>
      </c>
      <c r="J106" s="53"/>
      <c r="K106" s="77">
        <v>8738</v>
      </c>
      <c r="L106" s="53"/>
      <c r="M106" s="77">
        <v>8738</v>
      </c>
      <c r="N106" s="53"/>
      <c r="O106" s="77">
        <v>8738</v>
      </c>
      <c r="P106" s="53"/>
      <c r="Q106" s="77">
        <v>8738</v>
      </c>
      <c r="R106" s="53"/>
      <c r="S106" s="77">
        <v>8738</v>
      </c>
      <c r="T106" s="53"/>
      <c r="U106" s="136">
        <v>8738</v>
      </c>
      <c r="V106" s="53"/>
      <c r="W106" s="136">
        <v>8738</v>
      </c>
      <c r="X106" s="53"/>
      <c r="Y106" s="136">
        <v>8738</v>
      </c>
    </row>
    <row r="107" spans="1:25" ht="14.25" customHeight="1">
      <c r="A107" s="75"/>
      <c r="B107" s="65"/>
      <c r="C107" s="65">
        <v>5331</v>
      </c>
      <c r="D107" s="135" t="s">
        <v>22</v>
      </c>
      <c r="E107" s="91" t="s">
        <v>43</v>
      </c>
      <c r="F107" s="200"/>
      <c r="G107" s="77">
        <v>0</v>
      </c>
      <c r="H107" s="53">
        <v>92.6</v>
      </c>
      <c r="I107" s="77">
        <v>92.6</v>
      </c>
      <c r="J107" s="53"/>
      <c r="K107" s="77">
        <v>92.6</v>
      </c>
      <c r="L107" s="53"/>
      <c r="M107" s="77">
        <v>92.6</v>
      </c>
      <c r="N107" s="53"/>
      <c r="O107" s="77">
        <v>92.6</v>
      </c>
      <c r="P107" s="53"/>
      <c r="Q107" s="77">
        <v>92.6</v>
      </c>
      <c r="R107" s="53">
        <v>-83.2</v>
      </c>
      <c r="S107" s="77">
        <v>9.4</v>
      </c>
      <c r="T107" s="53"/>
      <c r="U107" s="136">
        <v>9.4</v>
      </c>
      <c r="V107" s="53"/>
      <c r="W107" s="136">
        <v>9.4</v>
      </c>
      <c r="X107" s="53"/>
      <c r="Y107" s="136">
        <v>9.4</v>
      </c>
    </row>
    <row r="108" spans="1:25" ht="14.25" customHeight="1">
      <c r="A108" s="75"/>
      <c r="B108" s="65"/>
      <c r="C108" s="65">
        <v>6351</v>
      </c>
      <c r="D108" s="204" t="s">
        <v>86</v>
      </c>
      <c r="E108" s="91" t="s">
        <v>72</v>
      </c>
      <c r="F108" s="200"/>
      <c r="G108" s="77">
        <v>1852</v>
      </c>
      <c r="H108" s="53"/>
      <c r="I108" s="77">
        <v>1852</v>
      </c>
      <c r="J108" s="53"/>
      <c r="K108" s="77">
        <v>1852</v>
      </c>
      <c r="L108" s="53"/>
      <c r="M108" s="77">
        <v>1852</v>
      </c>
      <c r="N108" s="53"/>
      <c r="O108" s="77">
        <v>1852</v>
      </c>
      <c r="P108" s="53"/>
      <c r="Q108" s="77">
        <v>1852</v>
      </c>
      <c r="R108" s="53"/>
      <c r="S108" s="77">
        <v>1852</v>
      </c>
      <c r="T108" s="53"/>
      <c r="U108" s="136">
        <v>1852</v>
      </c>
      <c r="V108" s="53"/>
      <c r="W108" s="136">
        <v>1852</v>
      </c>
      <c r="X108" s="53">
        <v>-369</v>
      </c>
      <c r="Y108" s="136">
        <v>1483</v>
      </c>
    </row>
    <row r="109" spans="1:25" ht="14.25" customHeight="1">
      <c r="A109" s="75"/>
      <c r="B109" s="65"/>
      <c r="C109" s="65">
        <v>5331</v>
      </c>
      <c r="D109" s="204" t="s">
        <v>86</v>
      </c>
      <c r="E109" s="91" t="s">
        <v>72</v>
      </c>
      <c r="F109" s="200"/>
      <c r="G109" s="77">
        <v>0</v>
      </c>
      <c r="H109" s="53"/>
      <c r="I109" s="77">
        <v>0</v>
      </c>
      <c r="J109" s="53"/>
      <c r="K109" s="77">
        <v>0</v>
      </c>
      <c r="L109" s="53"/>
      <c r="M109" s="77">
        <v>0</v>
      </c>
      <c r="N109" s="53"/>
      <c r="O109" s="77">
        <v>0</v>
      </c>
      <c r="P109" s="53"/>
      <c r="Q109" s="77">
        <v>0</v>
      </c>
      <c r="R109" s="53"/>
      <c r="S109" s="77">
        <v>0</v>
      </c>
      <c r="T109" s="53"/>
      <c r="U109" s="136">
        <v>0</v>
      </c>
      <c r="V109" s="53"/>
      <c r="W109" s="136">
        <v>0</v>
      </c>
      <c r="X109" s="53">
        <v>369</v>
      </c>
      <c r="Y109" s="136">
        <v>369</v>
      </c>
    </row>
    <row r="110" spans="1:25" ht="14.25" customHeight="1">
      <c r="A110" s="153"/>
      <c r="B110" s="92"/>
      <c r="C110" s="92">
        <v>6351</v>
      </c>
      <c r="D110" s="29"/>
      <c r="E110" s="34" t="s">
        <v>13</v>
      </c>
      <c r="F110" s="200"/>
      <c r="G110" s="106">
        <v>1852</v>
      </c>
      <c r="H110" s="203">
        <v>8738</v>
      </c>
      <c r="I110" s="106">
        <v>10590</v>
      </c>
      <c r="J110" s="203"/>
      <c r="K110" s="106">
        <v>10590</v>
      </c>
      <c r="L110" s="203"/>
      <c r="M110" s="106">
        <v>10590</v>
      </c>
      <c r="N110" s="203"/>
      <c r="O110" s="106">
        <v>10590</v>
      </c>
      <c r="P110" s="53"/>
      <c r="Q110" s="106">
        <v>10590</v>
      </c>
      <c r="R110" s="53"/>
      <c r="S110" s="106">
        <v>10590</v>
      </c>
      <c r="T110" s="53"/>
      <c r="U110" s="149">
        <v>10590</v>
      </c>
      <c r="V110" s="53"/>
      <c r="W110" s="149">
        <v>10590</v>
      </c>
      <c r="X110" s="203">
        <v>-369</v>
      </c>
      <c r="Y110" s="149">
        <v>10221</v>
      </c>
    </row>
    <row r="111" spans="1:25" ht="14.25" customHeight="1" thickBot="1">
      <c r="A111" s="93"/>
      <c r="B111" s="80"/>
      <c r="C111" s="80">
        <v>5331</v>
      </c>
      <c r="D111" s="30"/>
      <c r="E111" s="30" t="s">
        <v>20</v>
      </c>
      <c r="F111" s="30"/>
      <c r="G111" s="115">
        <v>0</v>
      </c>
      <c r="H111" s="150">
        <v>92.6</v>
      </c>
      <c r="I111" s="115">
        <v>92.6</v>
      </c>
      <c r="J111" s="150"/>
      <c r="K111" s="115">
        <v>92.6</v>
      </c>
      <c r="L111" s="150"/>
      <c r="M111" s="115">
        <v>92.6</v>
      </c>
      <c r="N111" s="150"/>
      <c r="O111" s="115">
        <v>92.6</v>
      </c>
      <c r="P111" s="52"/>
      <c r="Q111" s="115">
        <v>92.6</v>
      </c>
      <c r="R111" s="150">
        <v>-83.2</v>
      </c>
      <c r="S111" s="115">
        <v>9.4</v>
      </c>
      <c r="T111" s="150"/>
      <c r="U111" s="130">
        <v>9.4</v>
      </c>
      <c r="V111" s="150"/>
      <c r="W111" s="130">
        <v>9.4</v>
      </c>
      <c r="X111" s="150">
        <v>369</v>
      </c>
      <c r="Y111" s="130">
        <v>378.4</v>
      </c>
    </row>
    <row r="112" spans="1:25" ht="14.25" customHeight="1">
      <c r="A112" s="95">
        <v>28</v>
      </c>
      <c r="B112" s="96">
        <v>4357</v>
      </c>
      <c r="C112" s="96"/>
      <c r="D112" s="35"/>
      <c r="E112" s="97" t="s">
        <v>50</v>
      </c>
      <c r="F112" s="98"/>
      <c r="G112" s="127">
        <f>SUM(G119+G118)</f>
        <v>18386</v>
      </c>
      <c r="H112" s="55"/>
      <c r="I112" s="127">
        <f>SUM(I119+I118)</f>
        <v>20459.1</v>
      </c>
      <c r="J112" s="55"/>
      <c r="K112" s="127">
        <f>SUM(K119+K118)</f>
        <v>20459.1</v>
      </c>
      <c r="L112" s="55"/>
      <c r="M112" s="127">
        <f>SUM(M119+M118)</f>
        <v>20459.1</v>
      </c>
      <c r="N112" s="55"/>
      <c r="O112" s="127">
        <f>SUM(O119+O118)</f>
        <v>17867.6</v>
      </c>
      <c r="P112" s="55"/>
      <c r="Q112" s="127">
        <f>SUM(Q119+Q118)</f>
        <v>17867.6</v>
      </c>
      <c r="R112" s="55"/>
      <c r="S112" s="127">
        <f>SUM(S119+S118)</f>
        <v>17981.899999999998</v>
      </c>
      <c r="T112" s="55"/>
      <c r="U112" s="260">
        <f>SUM(U119+U118)</f>
        <v>17981.899999999998</v>
      </c>
      <c r="V112" s="55"/>
      <c r="W112" s="260">
        <f>SUM(W119+W118)</f>
        <v>17981.899999999998</v>
      </c>
      <c r="X112" s="55"/>
      <c r="Y112" s="260">
        <f>SUM(Y119+Y118)</f>
        <v>17981.899999999998</v>
      </c>
    </row>
    <row r="113" spans="1:25" ht="27" customHeight="1">
      <c r="A113" s="75"/>
      <c r="B113" s="65"/>
      <c r="C113" s="134">
        <v>6121</v>
      </c>
      <c r="D113" s="225" t="s">
        <v>73</v>
      </c>
      <c r="E113" s="206" t="s">
        <v>74</v>
      </c>
      <c r="F113" s="72"/>
      <c r="G113" s="73">
        <v>18386</v>
      </c>
      <c r="H113" s="51">
        <v>1873.1</v>
      </c>
      <c r="I113" s="73">
        <v>20259.1</v>
      </c>
      <c r="J113" s="51"/>
      <c r="K113" s="73">
        <v>20259.1</v>
      </c>
      <c r="L113" s="51"/>
      <c r="M113" s="73">
        <v>20259.1</v>
      </c>
      <c r="N113" s="51">
        <v>-2821.5</v>
      </c>
      <c r="O113" s="73">
        <v>17437.6</v>
      </c>
      <c r="P113" s="51"/>
      <c r="Q113" s="73">
        <v>17437.6</v>
      </c>
      <c r="R113" s="51"/>
      <c r="S113" s="73">
        <v>17437.6</v>
      </c>
      <c r="T113" s="51"/>
      <c r="U113" s="196">
        <v>17437.6</v>
      </c>
      <c r="V113" s="51"/>
      <c r="W113" s="196">
        <v>17437.6</v>
      </c>
      <c r="X113" s="51"/>
      <c r="Y113" s="196">
        <v>17437.6</v>
      </c>
    </row>
    <row r="114" spans="1:25" ht="27" customHeight="1">
      <c r="A114" s="82"/>
      <c r="B114" s="83"/>
      <c r="C114" s="248">
        <v>6351</v>
      </c>
      <c r="D114" s="249" t="s">
        <v>80</v>
      </c>
      <c r="E114" s="250" t="s">
        <v>81</v>
      </c>
      <c r="F114" s="86"/>
      <c r="G114" s="247">
        <v>200</v>
      </c>
      <c r="H114" s="56">
        <v>200</v>
      </c>
      <c r="I114" s="247">
        <v>200</v>
      </c>
      <c r="J114" s="56"/>
      <c r="K114" s="247">
        <v>200</v>
      </c>
      <c r="L114" s="56"/>
      <c r="M114" s="247">
        <v>200</v>
      </c>
      <c r="N114" s="56"/>
      <c r="O114" s="247">
        <v>200</v>
      </c>
      <c r="P114" s="56"/>
      <c r="Q114" s="247">
        <v>200</v>
      </c>
      <c r="R114" s="56">
        <v>114.3</v>
      </c>
      <c r="S114" s="247">
        <v>314.3</v>
      </c>
      <c r="T114" s="56"/>
      <c r="U114" s="265">
        <v>314.3</v>
      </c>
      <c r="V114" s="56"/>
      <c r="W114" s="265">
        <v>314.3</v>
      </c>
      <c r="X114" s="56"/>
      <c r="Y114" s="265">
        <v>314.3</v>
      </c>
    </row>
    <row r="115" spans="1:25" ht="27" customHeight="1">
      <c r="A115" s="75"/>
      <c r="B115" s="65"/>
      <c r="C115" s="134">
        <v>6351</v>
      </c>
      <c r="D115" s="204" t="s">
        <v>123</v>
      </c>
      <c r="E115" s="206" t="s">
        <v>125</v>
      </c>
      <c r="F115" s="76"/>
      <c r="G115" s="77">
        <v>0</v>
      </c>
      <c r="H115" s="53"/>
      <c r="I115" s="77">
        <v>0</v>
      </c>
      <c r="J115" s="53"/>
      <c r="K115" s="77">
        <v>0</v>
      </c>
      <c r="L115" s="53"/>
      <c r="M115" s="77">
        <v>0</v>
      </c>
      <c r="N115" s="53">
        <v>150</v>
      </c>
      <c r="O115" s="77">
        <v>150</v>
      </c>
      <c r="P115" s="53"/>
      <c r="Q115" s="77">
        <v>150</v>
      </c>
      <c r="R115" s="53"/>
      <c r="S115" s="77">
        <v>150</v>
      </c>
      <c r="T115" s="53"/>
      <c r="U115" s="136">
        <v>150</v>
      </c>
      <c r="V115" s="53"/>
      <c r="W115" s="136">
        <v>150</v>
      </c>
      <c r="X115" s="53"/>
      <c r="Y115" s="136">
        <v>150</v>
      </c>
    </row>
    <row r="116" spans="1:25" ht="27" customHeight="1">
      <c r="A116" s="75"/>
      <c r="B116" s="65"/>
      <c r="C116" s="134">
        <v>6351</v>
      </c>
      <c r="D116" s="204" t="s">
        <v>124</v>
      </c>
      <c r="E116" s="206" t="s">
        <v>126</v>
      </c>
      <c r="F116" s="76"/>
      <c r="G116" s="77">
        <v>0</v>
      </c>
      <c r="H116" s="53"/>
      <c r="I116" s="77">
        <v>0</v>
      </c>
      <c r="J116" s="53"/>
      <c r="K116" s="77">
        <v>0</v>
      </c>
      <c r="L116" s="53"/>
      <c r="M116" s="77">
        <v>0</v>
      </c>
      <c r="N116" s="53">
        <v>80</v>
      </c>
      <c r="O116" s="77">
        <v>80</v>
      </c>
      <c r="P116" s="53"/>
      <c r="Q116" s="77">
        <v>80</v>
      </c>
      <c r="R116" s="53"/>
      <c r="S116" s="77">
        <v>80</v>
      </c>
      <c r="T116" s="53"/>
      <c r="U116" s="136">
        <v>80</v>
      </c>
      <c r="V116" s="53">
        <v>-80</v>
      </c>
      <c r="W116" s="136">
        <v>0</v>
      </c>
      <c r="X116" s="53"/>
      <c r="Y116" s="136">
        <v>0</v>
      </c>
    </row>
    <row r="117" spans="1:25" ht="27" customHeight="1">
      <c r="A117" s="82"/>
      <c r="B117" s="83"/>
      <c r="C117" s="137">
        <v>6351</v>
      </c>
      <c r="D117" s="205" t="s">
        <v>152</v>
      </c>
      <c r="E117" s="251" t="s">
        <v>153</v>
      </c>
      <c r="F117" s="86"/>
      <c r="G117" s="247">
        <v>0</v>
      </c>
      <c r="H117" s="51"/>
      <c r="I117" s="247">
        <v>0</v>
      </c>
      <c r="J117" s="51"/>
      <c r="K117" s="247">
        <v>0</v>
      </c>
      <c r="L117" s="51"/>
      <c r="M117" s="247">
        <v>0</v>
      </c>
      <c r="N117" s="51"/>
      <c r="O117" s="247">
        <v>0</v>
      </c>
      <c r="P117" s="51"/>
      <c r="Q117" s="247">
        <v>0</v>
      </c>
      <c r="R117" s="51"/>
      <c r="S117" s="247">
        <v>0</v>
      </c>
      <c r="T117" s="51"/>
      <c r="U117" s="265">
        <v>0</v>
      </c>
      <c r="V117" s="51">
        <v>80</v>
      </c>
      <c r="W117" s="265">
        <v>80</v>
      </c>
      <c r="X117" s="51"/>
      <c r="Y117" s="265">
        <v>80</v>
      </c>
    </row>
    <row r="118" spans="1:25" ht="14.25" customHeight="1">
      <c r="A118" s="75"/>
      <c r="B118" s="71"/>
      <c r="C118" s="92">
        <v>6121</v>
      </c>
      <c r="D118" s="29"/>
      <c r="E118" s="34" t="s">
        <v>61</v>
      </c>
      <c r="F118" s="74"/>
      <c r="G118" s="104">
        <v>18386</v>
      </c>
      <c r="H118" s="152">
        <v>1873.1</v>
      </c>
      <c r="I118" s="104">
        <v>20259.1</v>
      </c>
      <c r="J118" s="152"/>
      <c r="K118" s="104">
        <v>20259.1</v>
      </c>
      <c r="L118" s="152"/>
      <c r="M118" s="104">
        <v>20259.1</v>
      </c>
      <c r="N118" s="152">
        <v>-2821.5</v>
      </c>
      <c r="O118" s="104">
        <v>17437.6</v>
      </c>
      <c r="P118" s="152"/>
      <c r="Q118" s="104">
        <v>17437.6</v>
      </c>
      <c r="R118" s="152"/>
      <c r="S118" s="104">
        <v>17437.6</v>
      </c>
      <c r="T118" s="152"/>
      <c r="U118" s="266">
        <v>17437.6</v>
      </c>
      <c r="V118" s="152"/>
      <c r="W118" s="266">
        <v>17437.6</v>
      </c>
      <c r="X118" s="152"/>
      <c r="Y118" s="266">
        <v>17437.6</v>
      </c>
    </row>
    <row r="119" spans="1:25" ht="14.25" customHeight="1" thickBot="1">
      <c r="A119" s="70"/>
      <c r="B119" s="71"/>
      <c r="C119" s="226">
        <v>6351</v>
      </c>
      <c r="D119" s="227"/>
      <c r="E119" s="227" t="s">
        <v>13</v>
      </c>
      <c r="F119" s="74"/>
      <c r="G119" s="104">
        <v>0</v>
      </c>
      <c r="H119" s="228">
        <v>200</v>
      </c>
      <c r="I119" s="104">
        <v>200</v>
      </c>
      <c r="J119" s="229"/>
      <c r="K119" s="104">
        <v>200</v>
      </c>
      <c r="L119" s="229"/>
      <c r="M119" s="104">
        <v>200</v>
      </c>
      <c r="N119" s="228">
        <v>230</v>
      </c>
      <c r="O119" s="104">
        <v>430</v>
      </c>
      <c r="P119" s="54"/>
      <c r="Q119" s="104">
        <v>430</v>
      </c>
      <c r="R119" s="228">
        <v>114.3</v>
      </c>
      <c r="S119" s="104">
        <v>544.3</v>
      </c>
      <c r="T119" s="228"/>
      <c r="U119" s="266">
        <v>544.3</v>
      </c>
      <c r="V119" s="228">
        <v>0</v>
      </c>
      <c r="W119" s="266">
        <v>544.3</v>
      </c>
      <c r="X119" s="228"/>
      <c r="Y119" s="266">
        <v>544.3</v>
      </c>
    </row>
    <row r="120" spans="1:25" ht="14.25" customHeight="1">
      <c r="A120" s="230"/>
      <c r="B120" s="231"/>
      <c r="C120" s="232"/>
      <c r="D120" s="233"/>
      <c r="E120" s="234" t="s">
        <v>15</v>
      </c>
      <c r="F120" s="235"/>
      <c r="G120" s="236">
        <v>0</v>
      </c>
      <c r="H120" s="237"/>
      <c r="I120" s="236">
        <v>0</v>
      </c>
      <c r="J120" s="237"/>
      <c r="K120" s="236">
        <v>0</v>
      </c>
      <c r="L120" s="237"/>
      <c r="M120" s="236">
        <v>0</v>
      </c>
      <c r="N120" s="237"/>
      <c r="O120" s="236">
        <v>0</v>
      </c>
      <c r="P120" s="237"/>
      <c r="Q120" s="236">
        <v>60.6</v>
      </c>
      <c r="R120" s="237"/>
      <c r="S120" s="236">
        <v>60.6</v>
      </c>
      <c r="T120" s="237"/>
      <c r="U120" s="267">
        <v>60.6</v>
      </c>
      <c r="V120" s="237"/>
      <c r="W120" s="267">
        <v>60.6</v>
      </c>
      <c r="X120" s="237"/>
      <c r="Y120" s="267">
        <v>60.6</v>
      </c>
    </row>
    <row r="121" spans="1:25" ht="14.25" customHeight="1">
      <c r="A121" s="75"/>
      <c r="B121" s="65"/>
      <c r="C121" s="65">
        <v>6901</v>
      </c>
      <c r="D121" s="34"/>
      <c r="E121" s="49"/>
      <c r="F121" s="76"/>
      <c r="G121" s="77">
        <v>0</v>
      </c>
      <c r="H121" s="53"/>
      <c r="I121" s="77">
        <v>0</v>
      </c>
      <c r="J121" s="53">
        <v>0</v>
      </c>
      <c r="K121" s="77">
        <v>0</v>
      </c>
      <c r="L121" s="53">
        <v>0</v>
      </c>
      <c r="M121" s="77">
        <v>0</v>
      </c>
      <c r="N121" s="53">
        <v>0</v>
      </c>
      <c r="O121" s="77">
        <v>0</v>
      </c>
      <c r="P121" s="53">
        <v>60.6</v>
      </c>
      <c r="Q121" s="77">
        <v>60.6</v>
      </c>
      <c r="R121" s="53"/>
      <c r="S121" s="77">
        <v>60.6</v>
      </c>
      <c r="T121" s="53"/>
      <c r="U121" s="136">
        <v>60.6</v>
      </c>
      <c r="V121" s="53"/>
      <c r="W121" s="136">
        <v>60.6</v>
      </c>
      <c r="X121" s="53"/>
      <c r="Y121" s="136">
        <v>60.6</v>
      </c>
    </row>
    <row r="122" spans="1:25" ht="14.25" customHeight="1" thickBot="1">
      <c r="A122" s="238"/>
      <c r="B122" s="239"/>
      <c r="C122" s="112">
        <v>6901</v>
      </c>
      <c r="D122" s="240"/>
      <c r="E122" s="241" t="s">
        <v>21</v>
      </c>
      <c r="F122" s="242"/>
      <c r="G122" s="243">
        <v>0</v>
      </c>
      <c r="H122" s="114"/>
      <c r="I122" s="243">
        <v>0</v>
      </c>
      <c r="J122" s="114">
        <v>0</v>
      </c>
      <c r="K122" s="243">
        <v>0</v>
      </c>
      <c r="L122" s="114">
        <v>0</v>
      </c>
      <c r="M122" s="243">
        <v>0</v>
      </c>
      <c r="N122" s="114">
        <v>0</v>
      </c>
      <c r="O122" s="243">
        <v>0</v>
      </c>
      <c r="P122" s="244">
        <v>60.6</v>
      </c>
      <c r="Q122" s="243">
        <v>60.6</v>
      </c>
      <c r="R122" s="244"/>
      <c r="S122" s="243">
        <v>60.6</v>
      </c>
      <c r="T122" s="244"/>
      <c r="U122" s="268">
        <v>60.6</v>
      </c>
      <c r="V122" s="244"/>
      <c r="W122" s="268">
        <v>60.6</v>
      </c>
      <c r="X122" s="244"/>
      <c r="Y122" s="268">
        <v>60.6</v>
      </c>
    </row>
    <row r="123" spans="1:25" ht="16.5" thickBot="1">
      <c r="A123" s="100"/>
      <c r="B123" s="101"/>
      <c r="C123" s="101"/>
      <c r="D123" s="102"/>
      <c r="E123" s="103"/>
      <c r="F123" s="107">
        <f>SUM(F105+F74+F55)</f>
        <v>20955.8</v>
      </c>
      <c r="G123" s="107">
        <f>G122+G119+G118+G111+G110+G96+G95+G92+G91+G86+G85+G81+G79+G73+G72+G65+G64+G59+G58+G47+G45+G37+G36+G35</f>
        <v>35979.8</v>
      </c>
      <c r="H123" s="202">
        <f>H119+H118+H111+H110+H92+H91+H85+H79+H47+H45+H37+H35</f>
        <v>56503.00000000001</v>
      </c>
      <c r="I123" s="214">
        <f>I122+I119+I118+I111+I110+I96+I95+I92+I91+I86+I85+I81+I79+I73+I72+I65+I64+I59+I58+I47+I45+I37+I36+I35</f>
        <v>92482.8</v>
      </c>
      <c r="J123" s="202">
        <f>J118+J111+J110+J95+J91+J85+J72+J45+J37+J35</f>
        <v>0</v>
      </c>
      <c r="K123" s="214">
        <f>K122+K119+K118+K111+K110+K96+K95+K92+K91+K86+K85+K81+K79+K73+K72+K65+K64+K59+K58+K47+K45+K37+K36+K35</f>
        <v>92482.8</v>
      </c>
      <c r="L123" s="202">
        <f>L118+L111+L110+L95+L91+L85+L72+L45+L37+L35</f>
        <v>0</v>
      </c>
      <c r="M123" s="214">
        <f>M122+M119+M118+M111+M110+M96+M95+M92+M91+M86+M85+M81+M79+M73+M72+M65+M64+M59+M58+M47+M45+M37+M36+M35</f>
        <v>92482.8</v>
      </c>
      <c r="N123" s="202">
        <f>N119+N118+N103+N99+N81+N79+N73+N72+N64+N54+N53+N45+N36+N35</f>
        <v>6999.999999999999</v>
      </c>
      <c r="O123" s="214">
        <f>O122+O119+O118+O111+O110+O96+O95+O92+O91+O86+O85+O81+O79+O73+O72+O65+O64+O59+O58+O47+O45+O37+O36+O35+O104+O103+O100+O54+O53+O99</f>
        <v>99482.8</v>
      </c>
      <c r="P123" s="256">
        <f>P122</f>
        <v>60.6</v>
      </c>
      <c r="Q123" s="214">
        <f>Q122+Q119+Q118+Q111+Q110+Q96+Q95+Q92+Q91+Q86+Q85+Q81+Q79+Q73+Q72+Q65+Q64+Q59+Q58+Q47+Q45+Q37+Q36+Q35+Q104+Q103+Q100+Q54+Q53+Q99+Q46+Q48+Q80+Q82</f>
        <v>99543.40000000001</v>
      </c>
      <c r="R123" s="256">
        <f>R114+R107+R37</f>
        <v>0</v>
      </c>
      <c r="S123" s="214">
        <f>S122+S119+S118+S111+S110+S96+S95+S92+S91+S86+S85+S81+S79+S73+S72+S65+S64+S59+S58+S47+S45+S37+S36+S35+S104+S103+S100+S54+S53+S99+S46+S48+S80+S82</f>
        <v>99543.40000000001</v>
      </c>
      <c r="T123" s="256">
        <f>T39+T40+T67+T68+T69+T70+T71+T75+T76+T77+T78+T88+T90</f>
        <v>5800</v>
      </c>
      <c r="U123" s="214">
        <f>U122+U119+U118+U111+U110+U96+U95+U92+U91+U86+U85+U81+U79+U73+U72+U65+U64+U59+U58+U47+U45+U37+U36+U35+U104+U103+U100+U54+U53+U99+U46+U48+U80+U82</f>
        <v>105343.40000000001</v>
      </c>
      <c r="V123" s="256">
        <f>V117+V116+V52+V51</f>
        <v>0</v>
      </c>
      <c r="W123" s="214">
        <f>W122+W119+W118+W111+W110+W96+W95+W92+W91+W86+W85+W81+W79+W73+W72+W65+W64+W59+W58+W47+W45+W37+W36+W35+W104+W103+W100+W54+W53+W99+W46+W48+W80+W82</f>
        <v>105343.40000000001</v>
      </c>
      <c r="X123" s="256">
        <f>X117+X116+X52+X51</f>
        <v>0</v>
      </c>
      <c r="Y123" s="214">
        <f>Y122+Y119+Y118+Y111+Y110+Y96+Y95+Y92+Y91+Y86+Y85+Y81+Y79+Y73+Y72+Y65+Y64+Y59+Y58+Y47+Y45+Y37+Y36+Y35+Y104+Y103+Y100+Y54+Y53+Y99+Y46+Y48+Y80+Y82</f>
        <v>105343.40000000001</v>
      </c>
    </row>
    <row r="124" spans="1:25" ht="12.75">
      <c r="A124" s="39"/>
      <c r="B124" s="40"/>
      <c r="C124" s="40"/>
      <c r="D124" s="40"/>
      <c r="E124" s="40"/>
      <c r="F124" s="40"/>
      <c r="G124" s="57"/>
      <c r="H124" s="58"/>
      <c r="I124" s="57"/>
      <c r="J124" s="59"/>
      <c r="K124" s="57"/>
      <c r="L124" s="59"/>
      <c r="M124" s="57"/>
      <c r="N124" s="59"/>
      <c r="O124" s="57"/>
      <c r="P124" s="59"/>
      <c r="Q124" s="57"/>
      <c r="R124" s="60"/>
      <c r="S124" s="57"/>
      <c r="T124" s="60"/>
      <c r="U124" s="57"/>
      <c r="V124" s="60"/>
      <c r="W124" s="57"/>
      <c r="X124" s="60"/>
      <c r="Y124" s="57"/>
    </row>
    <row r="125" spans="1:25" ht="12.75">
      <c r="A125" s="39"/>
      <c r="B125" s="40"/>
      <c r="C125" s="40"/>
      <c r="D125" s="40"/>
      <c r="E125" s="40"/>
      <c r="F125" s="40"/>
      <c r="G125" s="57"/>
      <c r="H125" s="58"/>
      <c r="I125" s="57"/>
      <c r="J125" s="61"/>
      <c r="K125" s="57"/>
      <c r="L125" s="61"/>
      <c r="M125" s="57"/>
      <c r="N125" s="61"/>
      <c r="O125" s="57"/>
      <c r="P125" s="61"/>
      <c r="Q125" s="57"/>
      <c r="R125" s="60"/>
      <c r="S125" s="57"/>
      <c r="T125" s="60"/>
      <c r="U125" s="57"/>
      <c r="V125" s="60"/>
      <c r="W125" s="57"/>
      <c r="X125" s="60"/>
      <c r="Y125" s="57"/>
    </row>
    <row r="126" spans="1:25" s="6" customFormat="1" ht="18" customHeight="1" thickBot="1">
      <c r="A126" s="41" t="s">
        <v>8</v>
      </c>
      <c r="B126" s="41"/>
      <c r="C126" s="41"/>
      <c r="D126" s="41"/>
      <c r="E126" s="41"/>
      <c r="F126" s="41"/>
      <c r="G126" s="62"/>
      <c r="H126" s="60"/>
      <c r="I126" s="60"/>
      <c r="J126" s="63"/>
      <c r="K126" s="60"/>
      <c r="L126" s="63"/>
      <c r="M126" s="60"/>
      <c r="N126" s="63"/>
      <c r="O126" s="60"/>
      <c r="P126" s="63"/>
      <c r="Q126" s="60"/>
      <c r="R126" s="62"/>
      <c r="S126" s="60"/>
      <c r="T126" s="62"/>
      <c r="U126" s="60"/>
      <c r="V126" s="62"/>
      <c r="W126" s="60"/>
      <c r="X126" s="62"/>
      <c r="Y126" s="60"/>
    </row>
    <row r="127" spans="1:25" s="9" customFormat="1" ht="16.5" thickBot="1">
      <c r="A127" s="42" t="s">
        <v>9</v>
      </c>
      <c r="B127" s="38"/>
      <c r="C127" s="38"/>
      <c r="D127" s="166"/>
      <c r="E127" s="43"/>
      <c r="F127" s="44"/>
      <c r="G127" s="8" t="s">
        <v>10</v>
      </c>
      <c r="H127" s="216" t="s">
        <v>41</v>
      </c>
      <c r="I127" s="8" t="s">
        <v>42</v>
      </c>
      <c r="J127" s="11" t="s">
        <v>41</v>
      </c>
      <c r="K127" s="8" t="s">
        <v>42</v>
      </c>
      <c r="L127" s="11" t="s">
        <v>41</v>
      </c>
      <c r="M127" s="8" t="s">
        <v>42</v>
      </c>
      <c r="N127" s="11" t="s">
        <v>41</v>
      </c>
      <c r="O127" s="8" t="s">
        <v>42</v>
      </c>
      <c r="P127" s="7"/>
      <c r="Q127" s="8" t="s">
        <v>42</v>
      </c>
      <c r="R127" s="7"/>
      <c r="S127" s="8" t="s">
        <v>42</v>
      </c>
      <c r="T127" s="7"/>
      <c r="U127" s="8" t="s">
        <v>42</v>
      </c>
      <c r="V127" s="7"/>
      <c r="W127" s="8" t="s">
        <v>42</v>
      </c>
      <c r="X127" s="7"/>
      <c r="Y127" s="8" t="s">
        <v>42</v>
      </c>
    </row>
    <row r="128" spans="1:25" s="9" customFormat="1" ht="15">
      <c r="A128" s="207" t="s">
        <v>29</v>
      </c>
      <c r="B128" s="45"/>
      <c r="C128" s="163">
        <v>6121</v>
      </c>
      <c r="D128" s="167"/>
      <c r="E128" s="46" t="s">
        <v>146</v>
      </c>
      <c r="F128" s="173"/>
      <c r="G128" s="170">
        <f>G35+G45+G79+G85+G91+G118</f>
        <v>27079.8</v>
      </c>
      <c r="H128" s="275">
        <f>H35+H45+H79+H85+H91+H118</f>
        <v>41971.799999999996</v>
      </c>
      <c r="I128" s="170">
        <f>I35+I45+I79+I85+I91+I118</f>
        <v>69051.59999999999</v>
      </c>
      <c r="J128" s="55">
        <v>200</v>
      </c>
      <c r="K128" s="170">
        <f>K35+K45+K79+K85+K91+K118</f>
        <v>69251.59999999999</v>
      </c>
      <c r="L128" s="55">
        <v>0</v>
      </c>
      <c r="M128" s="170">
        <f>M35+M45+M79+M85+M91+M118</f>
        <v>69251.59999999999</v>
      </c>
      <c r="N128" s="55">
        <f>N118+N79+N45+N35</f>
        <v>-2074.8</v>
      </c>
      <c r="O128" s="170">
        <f>O35+O45+O79+O85+O91+O118</f>
        <v>67176.79999999999</v>
      </c>
      <c r="P128" s="252">
        <f>P39</f>
        <v>-3800</v>
      </c>
      <c r="Q128" s="170">
        <f>Q35+Q45+Q79+Q85+Q91+Q118</f>
        <v>63376.799999999996</v>
      </c>
      <c r="R128" s="252">
        <v>0</v>
      </c>
      <c r="S128" s="170">
        <f>S35+S45+S79+S85+S91+S118</f>
        <v>63376.799999999996</v>
      </c>
      <c r="T128" s="252">
        <f>T39+T75+T88</f>
        <v>-1682.3</v>
      </c>
      <c r="U128" s="170">
        <f>U35+U45+U79+U85+U91+U118</f>
        <v>61694.5</v>
      </c>
      <c r="V128" s="252">
        <v>0</v>
      </c>
      <c r="W128" s="170">
        <f>W35+W45+W79+W85+W91+W118</f>
        <v>61694.5</v>
      </c>
      <c r="X128" s="252">
        <v>0</v>
      </c>
      <c r="Y128" s="170">
        <f>Y35+Y45+Y79+Y85+Y91+Y118</f>
        <v>61694.5</v>
      </c>
    </row>
    <row r="129" spans="1:25" s="9" customFormat="1" ht="15">
      <c r="A129" s="207" t="s">
        <v>29</v>
      </c>
      <c r="B129" s="208"/>
      <c r="C129" s="209">
        <v>6122</v>
      </c>
      <c r="D129" s="210"/>
      <c r="E129" s="211" t="s">
        <v>147</v>
      </c>
      <c r="F129" s="212"/>
      <c r="G129" s="213">
        <v>0</v>
      </c>
      <c r="H129" s="218">
        <v>0</v>
      </c>
      <c r="I129" s="213">
        <v>0</v>
      </c>
      <c r="J129" s="51">
        <v>0</v>
      </c>
      <c r="K129" s="213">
        <v>0</v>
      </c>
      <c r="L129" s="51">
        <v>0</v>
      </c>
      <c r="M129" s="213">
        <v>0</v>
      </c>
      <c r="N129" s="51">
        <v>0</v>
      </c>
      <c r="O129" s="213"/>
      <c r="P129" s="254">
        <f>P40</f>
        <v>3800</v>
      </c>
      <c r="Q129" s="213">
        <f>Q46</f>
        <v>3800</v>
      </c>
      <c r="R129" s="254">
        <v>0</v>
      </c>
      <c r="S129" s="213">
        <f>S46</f>
        <v>3800</v>
      </c>
      <c r="T129" s="254">
        <f>T40+T76</f>
        <v>1897</v>
      </c>
      <c r="U129" s="213">
        <f>U46+U80</f>
        <v>5697</v>
      </c>
      <c r="V129" s="254">
        <v>0</v>
      </c>
      <c r="W129" s="213">
        <f>W46+W80</f>
        <v>5697</v>
      </c>
      <c r="X129" s="254">
        <v>0</v>
      </c>
      <c r="Y129" s="213">
        <f>Y46+Y80</f>
        <v>5697</v>
      </c>
    </row>
    <row r="130" spans="1:25" s="9" customFormat="1" ht="15">
      <c r="A130" s="207" t="s">
        <v>29</v>
      </c>
      <c r="B130" s="48"/>
      <c r="C130" s="164">
        <v>5137</v>
      </c>
      <c r="D130" s="168"/>
      <c r="E130" s="49" t="s">
        <v>148</v>
      </c>
      <c r="F130" s="174"/>
      <c r="G130" s="171">
        <f>G47</f>
        <v>100</v>
      </c>
      <c r="H130" s="217">
        <f>H47</f>
        <v>4424</v>
      </c>
      <c r="I130" s="171">
        <f>I47</f>
        <v>4524</v>
      </c>
      <c r="J130" s="53">
        <v>0</v>
      </c>
      <c r="K130" s="171">
        <f>K47</f>
        <v>4524</v>
      </c>
      <c r="L130" s="53">
        <v>0</v>
      </c>
      <c r="M130" s="171">
        <f>M47</f>
        <v>4524</v>
      </c>
      <c r="N130" s="53">
        <f>N81</f>
        <v>2374.8</v>
      </c>
      <c r="O130" s="171">
        <f>O47+O81</f>
        <v>6898.8</v>
      </c>
      <c r="P130" s="253">
        <f>P41</f>
        <v>-12.3</v>
      </c>
      <c r="Q130" s="171">
        <f>Q47+Q81</f>
        <v>6886.5</v>
      </c>
      <c r="R130" s="253">
        <v>0</v>
      </c>
      <c r="S130" s="171">
        <f>S47+S81</f>
        <v>6886.5</v>
      </c>
      <c r="T130" s="253">
        <f>T77</f>
        <v>-1013.2</v>
      </c>
      <c r="U130" s="171">
        <f>U47+U81</f>
        <v>5873.299999999999</v>
      </c>
      <c r="V130" s="253">
        <v>0</v>
      </c>
      <c r="W130" s="171">
        <f>W47+W81</f>
        <v>5873.299999999999</v>
      </c>
      <c r="X130" s="253">
        <v>0</v>
      </c>
      <c r="Y130" s="171">
        <f>Y47+Y81</f>
        <v>5873.299999999999</v>
      </c>
    </row>
    <row r="131" spans="1:25" s="9" customFormat="1" ht="15">
      <c r="A131" s="207" t="s">
        <v>29</v>
      </c>
      <c r="B131" s="208"/>
      <c r="C131" s="209">
        <v>5169</v>
      </c>
      <c r="D131" s="210"/>
      <c r="E131" s="211" t="s">
        <v>149</v>
      </c>
      <c r="F131" s="212"/>
      <c r="G131" s="213">
        <v>0</v>
      </c>
      <c r="H131" s="217">
        <v>0</v>
      </c>
      <c r="I131" s="213">
        <v>0</v>
      </c>
      <c r="J131" s="51">
        <v>0</v>
      </c>
      <c r="K131" s="213">
        <v>0</v>
      </c>
      <c r="L131" s="51">
        <v>0</v>
      </c>
      <c r="M131" s="213">
        <v>0</v>
      </c>
      <c r="N131" s="51">
        <v>0</v>
      </c>
      <c r="O131" s="213">
        <v>0</v>
      </c>
      <c r="P131" s="254">
        <f>P42</f>
        <v>12.3</v>
      </c>
      <c r="Q131" s="213">
        <f>Q48</f>
        <v>12.3</v>
      </c>
      <c r="R131" s="254">
        <v>0</v>
      </c>
      <c r="S131" s="213">
        <f>S48</f>
        <v>12.3</v>
      </c>
      <c r="T131" s="254">
        <f>T78</f>
        <v>13.2</v>
      </c>
      <c r="U131" s="213">
        <f>U48+U82</f>
        <v>25.5</v>
      </c>
      <c r="V131" s="254">
        <v>0</v>
      </c>
      <c r="W131" s="213">
        <f>W48+W82</f>
        <v>25.5</v>
      </c>
      <c r="X131" s="254">
        <v>0</v>
      </c>
      <c r="Y131" s="213">
        <f>Y48+Y82</f>
        <v>25.5</v>
      </c>
    </row>
    <row r="132" spans="1:25" ht="12.75">
      <c r="A132" s="207" t="s">
        <v>29</v>
      </c>
      <c r="B132" s="208"/>
      <c r="C132" s="209">
        <v>6351</v>
      </c>
      <c r="D132" s="210"/>
      <c r="E132" s="211" t="s">
        <v>18</v>
      </c>
      <c r="F132" s="212"/>
      <c r="G132" s="213">
        <f>G36+G58+G64+G72+G95+G110</f>
        <v>7700</v>
      </c>
      <c r="H132" s="218">
        <f>H110+H119</f>
        <v>8938</v>
      </c>
      <c r="I132" s="213">
        <f>I36+I58+I64+I72+I95+I110+I119</f>
        <v>16638</v>
      </c>
      <c r="J132" s="51">
        <v>-200</v>
      </c>
      <c r="K132" s="213">
        <f>K36+K58+K64+K72+K95+K110+K119</f>
        <v>16438</v>
      </c>
      <c r="L132" s="51">
        <v>0</v>
      </c>
      <c r="M132" s="213">
        <f>M36+M58+M64+M72+M95+M110+M119</f>
        <v>16438</v>
      </c>
      <c r="N132" s="51">
        <f>N119+N103+N99+N72+N64+N53+N36</f>
        <v>6300</v>
      </c>
      <c r="O132" s="213">
        <f>O36+O58+O64+O72+O95+O110+O119+O103+O53+O99</f>
        <v>22738</v>
      </c>
      <c r="P132" s="254">
        <v>0</v>
      </c>
      <c r="Q132" s="213">
        <f>Q36+Q58+Q64+Q72+Q95+Q110+Q119+Q103+Q53+Q99</f>
        <v>22738</v>
      </c>
      <c r="R132" s="254">
        <v>114.3</v>
      </c>
      <c r="S132" s="213">
        <f>S36+S58+S64+S72+S95+S110+S119+S103+S53+S99</f>
        <v>22852.3</v>
      </c>
      <c r="T132" s="254">
        <v>-387</v>
      </c>
      <c r="U132" s="213">
        <f>U36+U58+U64+U72+U95+U110+U119+U103+U53+U99</f>
        <v>22465.3</v>
      </c>
      <c r="V132" s="254">
        <v>200</v>
      </c>
      <c r="W132" s="213">
        <f>W36+W58+W64+W72+W95+W110+W119+W103+W53+W99</f>
        <v>22665.3</v>
      </c>
      <c r="X132" s="254">
        <v>-369</v>
      </c>
      <c r="Y132" s="213">
        <f>Y36+Y58+Y64+Y72+Y95+Y110+Y119+Y103+Y53+Y99</f>
        <v>22296.3</v>
      </c>
    </row>
    <row r="133" spans="1:25" ht="12.75">
      <c r="A133" s="47" t="s">
        <v>29</v>
      </c>
      <c r="B133" s="48"/>
      <c r="C133" s="164">
        <v>5331</v>
      </c>
      <c r="D133" s="168"/>
      <c r="E133" s="49" t="s">
        <v>19</v>
      </c>
      <c r="F133" s="174"/>
      <c r="G133" s="171">
        <f>G59</f>
        <v>1100</v>
      </c>
      <c r="H133" s="217">
        <f>H92+H111</f>
        <v>1138.1</v>
      </c>
      <c r="I133" s="171">
        <f>I59+I92+I111</f>
        <v>2238.1</v>
      </c>
      <c r="J133" s="53">
        <v>0</v>
      </c>
      <c r="K133" s="171">
        <f>K59+K92+K111</f>
        <v>2238.1</v>
      </c>
      <c r="L133" s="53">
        <v>0</v>
      </c>
      <c r="M133" s="171">
        <f>M59+M92+M111</f>
        <v>2238.1</v>
      </c>
      <c r="N133" s="53">
        <f>N73+N54</f>
        <v>400</v>
      </c>
      <c r="O133" s="171">
        <f>O59+O92+O111+O73+O54</f>
        <v>2638.1</v>
      </c>
      <c r="P133" s="253">
        <v>0</v>
      </c>
      <c r="Q133" s="171">
        <f>Q59+Q92+Q111+Q73+Q54</f>
        <v>2638.1</v>
      </c>
      <c r="R133" s="253">
        <v>-83.2</v>
      </c>
      <c r="S133" s="171">
        <f>S59+S92+S111+S73+S54</f>
        <v>2554.9</v>
      </c>
      <c r="T133" s="253">
        <v>6972.3</v>
      </c>
      <c r="U133" s="171">
        <f>U59+U92+U111+U73+U54</f>
        <v>9527.199999999999</v>
      </c>
      <c r="V133" s="253">
        <v>-200</v>
      </c>
      <c r="W133" s="171">
        <f>W59+W92+W111+W73+W54</f>
        <v>9327.199999999999</v>
      </c>
      <c r="X133" s="253">
        <v>369</v>
      </c>
      <c r="Y133" s="171">
        <f>Y59+Y92+Y111+Y73+Y54</f>
        <v>9696.199999999999</v>
      </c>
    </row>
    <row r="134" spans="1:25" ht="12.75">
      <c r="A134" s="116" t="s">
        <v>29</v>
      </c>
      <c r="B134" s="48"/>
      <c r="C134" s="164">
        <v>6130</v>
      </c>
      <c r="D134" s="168"/>
      <c r="E134" s="49" t="s">
        <v>39</v>
      </c>
      <c r="F134" s="174"/>
      <c r="G134" s="171">
        <f>G37</f>
        <v>0</v>
      </c>
      <c r="H134" s="217">
        <f>H37</f>
        <v>31.1</v>
      </c>
      <c r="I134" s="171">
        <f>I37</f>
        <v>31.1</v>
      </c>
      <c r="J134" s="53">
        <v>0</v>
      </c>
      <c r="K134" s="171">
        <f>K37</f>
        <v>31.1</v>
      </c>
      <c r="L134" s="53">
        <v>0</v>
      </c>
      <c r="M134" s="171">
        <f>M37</f>
        <v>31.1</v>
      </c>
      <c r="N134" s="53">
        <v>0</v>
      </c>
      <c r="O134" s="171">
        <f>O37</f>
        <v>31.1</v>
      </c>
      <c r="P134" s="253">
        <v>0</v>
      </c>
      <c r="Q134" s="171">
        <f>Q37</f>
        <v>31.1</v>
      </c>
      <c r="R134" s="253">
        <v>-31.1</v>
      </c>
      <c r="S134" s="171">
        <f>S37</f>
        <v>0</v>
      </c>
      <c r="T134" s="253">
        <v>0</v>
      </c>
      <c r="U134" s="171">
        <f>U37</f>
        <v>0</v>
      </c>
      <c r="V134" s="253">
        <v>0</v>
      </c>
      <c r="W134" s="171">
        <f>W37</f>
        <v>0</v>
      </c>
      <c r="X134" s="253">
        <v>0</v>
      </c>
      <c r="Y134" s="171">
        <f>Y37</f>
        <v>0</v>
      </c>
    </row>
    <row r="135" spans="1:25" ht="13.5" thickBot="1">
      <c r="A135" s="116" t="s">
        <v>29</v>
      </c>
      <c r="B135" s="40"/>
      <c r="C135" s="190">
        <v>6901</v>
      </c>
      <c r="D135" s="191"/>
      <c r="E135" s="192" t="s">
        <v>21</v>
      </c>
      <c r="F135" s="193"/>
      <c r="G135" s="194">
        <f>G122</f>
        <v>0</v>
      </c>
      <c r="H135" s="219">
        <v>0</v>
      </c>
      <c r="I135" s="220">
        <f>I122</f>
        <v>0</v>
      </c>
      <c r="J135" s="114">
        <v>0</v>
      </c>
      <c r="K135" s="220">
        <f>K122</f>
        <v>0</v>
      </c>
      <c r="L135" s="114">
        <v>0</v>
      </c>
      <c r="M135" s="220">
        <f>M122</f>
        <v>0</v>
      </c>
      <c r="N135" s="114">
        <v>0</v>
      </c>
      <c r="O135" s="220">
        <f>O122</f>
        <v>0</v>
      </c>
      <c r="P135" s="255">
        <v>60.6</v>
      </c>
      <c r="Q135" s="220">
        <f>Q122</f>
        <v>60.6</v>
      </c>
      <c r="R135" s="255">
        <v>0</v>
      </c>
      <c r="S135" s="220">
        <f>S122</f>
        <v>60.6</v>
      </c>
      <c r="T135" s="255">
        <v>0</v>
      </c>
      <c r="U135" s="220">
        <f>U122</f>
        <v>60.6</v>
      </c>
      <c r="V135" s="255">
        <v>0</v>
      </c>
      <c r="W135" s="220">
        <f>W122</f>
        <v>60.6</v>
      </c>
      <c r="X135" s="255">
        <v>0</v>
      </c>
      <c r="Y135" s="220">
        <f>Y122</f>
        <v>60.6</v>
      </c>
    </row>
    <row r="136" spans="1:25" ht="15.75" thickBot="1">
      <c r="A136" s="117"/>
      <c r="B136" s="118"/>
      <c r="C136" s="165"/>
      <c r="D136" s="169"/>
      <c r="E136" s="119" t="s">
        <v>16</v>
      </c>
      <c r="F136" s="165"/>
      <c r="G136" s="172">
        <f aca="true" t="shared" si="0" ref="G136:M136">SUM(G128:G135)</f>
        <v>35979.8</v>
      </c>
      <c r="H136" s="215">
        <f t="shared" si="0"/>
        <v>56502.99999999999</v>
      </c>
      <c r="I136" s="182">
        <f t="shared" si="0"/>
        <v>92482.8</v>
      </c>
      <c r="J136" s="181">
        <f t="shared" si="0"/>
        <v>0</v>
      </c>
      <c r="K136" s="182">
        <f t="shared" si="0"/>
        <v>92482.8</v>
      </c>
      <c r="L136" s="181">
        <f t="shared" si="0"/>
        <v>0</v>
      </c>
      <c r="M136" s="182">
        <f t="shared" si="0"/>
        <v>92482.8</v>
      </c>
      <c r="N136" s="181">
        <f aca="true" t="shared" si="1" ref="N136:S136">SUM(N128:N135)</f>
        <v>7000</v>
      </c>
      <c r="O136" s="182">
        <f t="shared" si="1"/>
        <v>99482.8</v>
      </c>
      <c r="P136" s="195">
        <f t="shared" si="1"/>
        <v>60.6</v>
      </c>
      <c r="Q136" s="182">
        <f t="shared" si="1"/>
        <v>99543.40000000001</v>
      </c>
      <c r="R136" s="195">
        <f t="shared" si="1"/>
        <v>-7.105427357601002E-15</v>
      </c>
      <c r="S136" s="182">
        <f t="shared" si="1"/>
        <v>99543.4</v>
      </c>
      <c r="T136" s="195">
        <f aca="true" t="shared" si="2" ref="T136:Y136">SUM(T128:T135)</f>
        <v>5800</v>
      </c>
      <c r="U136" s="182">
        <f t="shared" si="2"/>
        <v>105343.40000000001</v>
      </c>
      <c r="V136" s="195">
        <f t="shared" si="2"/>
        <v>0</v>
      </c>
      <c r="W136" s="182">
        <f t="shared" si="2"/>
        <v>105343.40000000001</v>
      </c>
      <c r="X136" s="195">
        <f t="shared" si="2"/>
        <v>0</v>
      </c>
      <c r="Y136" s="182">
        <f t="shared" si="2"/>
        <v>105343.40000000001</v>
      </c>
    </row>
    <row r="137" spans="1:19" ht="12.75">
      <c r="A137" s="16" t="s">
        <v>37</v>
      </c>
      <c r="B137" s="16"/>
      <c r="C137" s="16" t="s">
        <v>38</v>
      </c>
      <c r="D137" s="16"/>
      <c r="E137" s="16"/>
      <c r="F137" s="41" t="s">
        <v>135</v>
      </c>
      <c r="G137" s="64"/>
      <c r="H137" s="64"/>
      <c r="I137" s="64"/>
      <c r="J137" s="64"/>
      <c r="K137" s="64"/>
      <c r="L137" s="64"/>
      <c r="M137" s="64"/>
      <c r="N137" s="64"/>
      <c r="O137" s="64"/>
      <c r="P137" s="60"/>
      <c r="Q137" s="60"/>
      <c r="R137" s="64"/>
      <c r="S137" s="64"/>
    </row>
    <row r="138" spans="1:19" ht="12.75">
      <c r="A138" s="16"/>
      <c r="B138" s="16"/>
      <c r="C138" s="16"/>
      <c r="D138" s="16"/>
      <c r="E138" s="16"/>
      <c r="F138" s="16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</row>
    <row r="139" spans="1:19" ht="12.75">
      <c r="A139" s="108"/>
      <c r="B139" s="108"/>
      <c r="C139" s="108"/>
      <c r="D139" s="108"/>
      <c r="E139" s="108"/>
      <c r="F139" s="16"/>
      <c r="G139" s="64"/>
      <c r="H139" s="64"/>
      <c r="I139" s="64"/>
      <c r="J139" s="64"/>
      <c r="K139" s="64"/>
      <c r="L139" s="64"/>
      <c r="M139" s="64"/>
      <c r="N139" s="64"/>
      <c r="O139" s="138"/>
      <c r="P139" s="64"/>
      <c r="Q139" s="64"/>
      <c r="R139" s="64"/>
      <c r="S139" s="64"/>
    </row>
    <row r="140" spans="1:19" ht="12.75">
      <c r="A140" s="16"/>
      <c r="B140" s="16"/>
      <c r="C140" s="16"/>
      <c r="D140" s="16"/>
      <c r="E140" s="16"/>
      <c r="F140" s="16"/>
      <c r="G140" s="138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</row>
    <row r="141" spans="1:19" ht="12.75">
      <c r="A141" s="16"/>
      <c r="B141" s="16"/>
      <c r="C141" s="16"/>
      <c r="D141" s="16"/>
      <c r="E141" s="16"/>
      <c r="F141" s="16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</row>
    <row r="142" spans="1:19" ht="12.75">
      <c r="A142" s="16"/>
      <c r="B142" s="16"/>
      <c r="C142" s="16"/>
      <c r="D142" s="16"/>
      <c r="E142" s="16"/>
      <c r="F142" s="16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</row>
    <row r="143" spans="1:19" ht="12.75">
      <c r="A143" s="16"/>
      <c r="B143" s="16"/>
      <c r="C143" s="16"/>
      <c r="D143" s="16"/>
      <c r="E143" s="16"/>
      <c r="F143" s="16"/>
      <c r="G143" s="64"/>
      <c r="H143" s="64"/>
      <c r="I143" s="138"/>
      <c r="J143" s="64"/>
      <c r="K143" s="64"/>
      <c r="L143" s="64"/>
      <c r="M143" s="64"/>
      <c r="N143" s="64"/>
      <c r="O143" s="64"/>
      <c r="P143" s="64"/>
      <c r="Q143" s="64"/>
      <c r="R143" s="64"/>
      <c r="S143" s="64"/>
    </row>
    <row r="144" spans="1:19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1:19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</row>
    <row r="146" spans="1:19" ht="12.75">
      <c r="A146" s="16"/>
      <c r="B146" s="16"/>
      <c r="C146" s="16"/>
      <c r="D146" s="16"/>
      <c r="E146" s="16"/>
      <c r="F146" s="16"/>
      <c r="G146" s="19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</row>
    <row r="147" spans="1:19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</row>
    <row r="148" spans="1:19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</row>
    <row r="149" spans="1:19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</row>
    <row r="150" spans="1:19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</row>
    <row r="151" spans="1:19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</row>
    <row r="152" spans="1:19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</row>
    <row r="153" spans="1:19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</row>
  </sheetData>
  <sheetProtection/>
  <mergeCells count="4">
    <mergeCell ref="H27:O27"/>
    <mergeCell ref="P27:Q27"/>
    <mergeCell ref="R27:U27"/>
    <mergeCell ref="V27:Y27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40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569</cp:lastModifiedBy>
  <cp:lastPrinted>2011-10-31T07:48:02Z</cp:lastPrinted>
  <dcterms:created xsi:type="dcterms:W3CDTF">2007-01-11T11:12:55Z</dcterms:created>
  <dcterms:modified xsi:type="dcterms:W3CDTF">2011-10-31T08:50:49Z</dcterms:modified>
  <cp:category/>
  <cp:version/>
  <cp:contentType/>
  <cp:contentStatus/>
</cp:coreProperties>
</file>