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rozpočet'!$A$1:$R$83</definedName>
  </definedNames>
  <calcPr fullCalcOnLoad="1"/>
</workbook>
</file>

<file path=xl/sharedStrings.xml><?xml version="1.0" encoding="utf-8"?>
<sst xmlns="http://schemas.openxmlformats.org/spreadsheetml/2006/main" count="124" uniqueCount="101">
  <si>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</si>
  <si>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</si>
  <si>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</si>
  <si>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</si>
  <si>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</si>
  <si>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</si>
  <si>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</si>
  <si>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</si>
  <si>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</si>
  <si>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</si>
  <si>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</si>
  <si>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</si>
  <si>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</si>
  <si>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</si>
  <si>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</si>
  <si>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</si>
  <si>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</si>
  <si>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</si>
  <si>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</si>
  <si>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</si>
  <si>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</si>
  <si>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</si>
  <si>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ÚSP pro mentálně postiženou mládež Chotělice</t>
  </si>
  <si>
    <t>Domov důchodců Černožice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</si>
  <si>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</si>
  <si>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</si>
  <si>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</si>
  <si>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</si>
  <si>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</si>
  <si>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</si>
  <si>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</si>
  <si>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</si>
  <si>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</si>
  <si>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</si>
  <si>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</si>
  <si>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</si>
  <si>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>Domov pro seniory Pilníkov</t>
  </si>
  <si>
    <t>Domov Dolní zámek Teplice nad Metují</t>
  </si>
  <si>
    <t>kapitálové výdaje</t>
  </si>
  <si>
    <t>Domov důchodců Tmavý Důl</t>
  </si>
  <si>
    <t>SV/10/603</t>
  </si>
  <si>
    <t>Výstavba a rekonstrukce Domova Dolní zámek na zvl. režim</t>
  </si>
  <si>
    <t>SV/11/605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</si>
  <si>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</si>
  <si>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SV/11/609</t>
  </si>
  <si>
    <t>Domov důchodců Hradec Králové</t>
  </si>
  <si>
    <t>SV/11/614</t>
  </si>
  <si>
    <t>SV/11/617</t>
  </si>
  <si>
    <t>SV/11/618</t>
  </si>
  <si>
    <t>Nátěr a oprava střechy a žlabů</t>
  </si>
  <si>
    <t>II. úprava - zvýšení - převod nedočerp. fin. prostř. k 31.12.11 do r. 2012, ZK/25/1801/2012  z 26.1.2012</t>
  </si>
  <si>
    <t>III. uvolnění - zapojení nedočerp. fin. prostř. k 31.12.11 do r. 2012, ZK/25/1801/2012 z 26.1.2012</t>
  </si>
  <si>
    <t>Zastupitelstvo 1.12.2011, ZK/24/1715/2011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</si>
  <si>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26.1.11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</si>
  <si>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12.3.12 Zastupitelstva konaného dne 22.3.12  </t>
    </r>
  </si>
  <si>
    <t>Rekonstrukce venkovní kanalizace</t>
  </si>
  <si>
    <t>Domov důchodců Borohrádek</t>
  </si>
  <si>
    <t>SV/12/607</t>
  </si>
  <si>
    <t>Projektová dokumentace přestavby objektu DD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</si>
  <si>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</si>
  <si>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t>SV/11/625</t>
  </si>
  <si>
    <t>Rekonstrukce střechy stávající budovy</t>
  </si>
  <si>
    <t>SV/12/605</t>
  </si>
  <si>
    <t>Pořízení serveru</t>
  </si>
  <si>
    <t>SV/12/606</t>
  </si>
  <si>
    <t>Transportní systém Roomer</t>
  </si>
  <si>
    <t>Rekonstrukce vzduchotechniky v kuchyni</t>
  </si>
  <si>
    <t>Energetické audit</t>
  </si>
  <si>
    <t>ÚSP Hořice</t>
  </si>
  <si>
    <t>SV/12/601</t>
  </si>
  <si>
    <t>Rekonstrukce evakuačních výtahů</t>
  </si>
  <si>
    <t>SV/12/602</t>
  </si>
  <si>
    <t>Rekonstrukce vodovod. řadu v kuchyni a nové části ÚSP</t>
  </si>
  <si>
    <t>SV/11/623</t>
  </si>
  <si>
    <t>Oprava fasády na hlavní budově</t>
  </si>
  <si>
    <t>SV/12/603</t>
  </si>
  <si>
    <t>SV/12/604</t>
  </si>
  <si>
    <t>Vybavení tréninkového bytu</t>
  </si>
  <si>
    <t>Vybavení terapeutické dílny</t>
  </si>
  <si>
    <t>kapitálové výdaje - budovy, haly a stavby</t>
  </si>
  <si>
    <t>Schválil: RNDr. Jan Vachata</t>
  </si>
  <si>
    <t>SV/12/608</t>
  </si>
  <si>
    <t>Kompletní oprava střechy</t>
  </si>
  <si>
    <t>SV/12/609</t>
  </si>
  <si>
    <t>běžné výdaje - opravy a udržování</t>
  </si>
  <si>
    <t>opravy a udržování</t>
  </si>
  <si>
    <t>Náhradní zdroj</t>
  </si>
  <si>
    <t>navýšení - Zastupitelstvo ze dne 26. 1. 2012</t>
  </si>
  <si>
    <t>Oplocení areálu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</si>
  <si>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4.6.2012 Zastupitelstva konaného dne 14.6.2012</t>
    </r>
  </si>
  <si>
    <t>SV/12/610</t>
  </si>
  <si>
    <t>SV/12/611</t>
  </si>
  <si>
    <t>Oprava střechy stávající budovy</t>
  </si>
  <si>
    <t>Úprava ohřevu teplé vody a požárního větrání</t>
  </si>
  <si>
    <t>snížení - Zastupitelstvo ze dne 14. 6. 2012</t>
  </si>
  <si>
    <t>IV. snížení - Zastupitelstvo ze dne 14. 6. 2012 (materiál ek. odboru - snížení kap. výdajů odvětví soc. věci)</t>
  </si>
  <si>
    <t>V. zvýšení - Zastupitelstvo ze dne 14. 6. 2012 (materiál ek. odboru - zapojení HV)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</si>
  <si>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</si>
  <si>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t>Kapitola 50 - Fond rozvoje a reprodukce Královéhradeckého kraje rok 2012 - sumář - 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</si>
  <si>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7. 2012   </t>
    </r>
  </si>
  <si>
    <t>VI. úprava - navýšení nerozdělené rezervy v rámci schváleného limitu, Rada ze dne 2. 7.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</si>
</sst>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0" fillId="0" borderId="8" applyAlignment="0">
      <protection/>
    </xf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4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5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 horizontal="left"/>
    </xf>
    <xf numFmtId="164" fontId="7" fillId="0" borderId="28" xfId="0" applyNumberFormat="1" applyFont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4" fontId="0" fillId="0" borderId="24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3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9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2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0" fillId="0" borderId="24" xfId="0" applyNumberFormat="1" applyFont="1" applyFill="1" applyBorder="1" applyAlignment="1">
      <alignment horizontal="center" vertical="center"/>
    </xf>
    <xf numFmtId="164" fontId="4" fillId="34" borderId="40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2" xfId="0" applyBorder="1" applyAlignment="1">
      <alignment horizontal="left"/>
    </xf>
    <xf numFmtId="164" fontId="12" fillId="0" borderId="43" xfId="0" applyNumberFormat="1" applyFon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4" xfId="0" applyBorder="1" applyAlignment="1">
      <alignment horizontal="left"/>
    </xf>
    <xf numFmtId="164" fontId="12" fillId="0" borderId="45" xfId="0" applyNumberFormat="1" applyFont="1" applyBorder="1" applyAlignment="1">
      <alignment horizontal="right"/>
    </xf>
    <xf numFmtId="164" fontId="8" fillId="0" borderId="43" xfId="0" applyNumberFormat="1" applyFont="1" applyBorder="1" applyAlignment="1">
      <alignment horizontal="right"/>
    </xf>
    <xf numFmtId="164" fontId="4" fillId="35" borderId="19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164" fontId="13" fillId="33" borderId="29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4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164" fontId="7" fillId="0" borderId="45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2" xfId="0" applyNumberFormat="1" applyFont="1" applyFill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4" fillId="33" borderId="25" xfId="0" applyFont="1" applyFill="1" applyBorder="1" applyAlignment="1">
      <alignment horizontal="center" wrapText="1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4" fillId="34" borderId="22" xfId="0" applyNumberFormat="1" applyFont="1" applyFill="1" applyBorder="1" applyAlignment="1">
      <alignment horizontal="right"/>
    </xf>
    <xf numFmtId="164" fontId="3" fillId="36" borderId="58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 wrapText="1"/>
    </xf>
    <xf numFmtId="164" fontId="4" fillId="35" borderId="2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 wrapText="1"/>
    </xf>
    <xf numFmtId="0" fontId="0" fillId="0" borderId="59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164" fontId="3" fillId="33" borderId="1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0" xfId="0" applyNumberForma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7" borderId="37" xfId="0" applyNumberFormat="1" applyFont="1" applyFill="1" applyBorder="1" applyAlignment="1">
      <alignment horizontal="right"/>
    </xf>
    <xf numFmtId="164" fontId="4" fillId="37" borderId="58" xfId="0" applyNumberFormat="1" applyFont="1" applyFill="1" applyBorder="1" applyAlignment="1">
      <alignment horizontal="right"/>
    </xf>
    <xf numFmtId="0" fontId="0" fillId="0" borderId="68" xfId="0" applyFont="1" applyBorder="1" applyAlignment="1">
      <alignment horizontal="left"/>
    </xf>
    <xf numFmtId="164" fontId="50" fillId="33" borderId="29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164" fontId="4" fillId="34" borderId="21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8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164" fontId="4" fillId="34" borderId="37" xfId="0" applyNumberFormat="1" applyFont="1" applyFill="1" applyBorder="1" applyAlignment="1">
      <alignment horizontal="right"/>
    </xf>
    <xf numFmtId="164" fontId="4" fillId="34" borderId="58" xfId="0" applyNumberFormat="1" applyFont="1" applyFill="1" applyBorder="1" applyAlignment="1">
      <alignment horizontal="right"/>
    </xf>
    <xf numFmtId="4" fontId="0" fillId="0" borderId="50" xfId="0" applyNumberFormat="1" applyFont="1" applyBorder="1" applyAlignment="1">
      <alignment horizontal="left"/>
    </xf>
    <xf numFmtId="164" fontId="11" fillId="0" borderId="24" xfId="0" applyNumberFormat="1" applyFont="1" applyBorder="1" applyAlignment="1">
      <alignment horizontal="right"/>
    </xf>
    <xf numFmtId="164" fontId="11" fillId="0" borderId="52" xfId="0" applyNumberFormat="1" applyFont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4" fontId="0" fillId="0" borderId="35" xfId="0" applyNumberFormat="1" applyFont="1" applyFill="1" applyBorder="1" applyAlignment="1">
      <alignment horizontal="left"/>
    </xf>
    <xf numFmtId="164" fontId="4" fillId="35" borderId="35" xfId="0" applyNumberFormat="1" applyFont="1" applyFill="1" applyBorder="1" applyAlignment="1">
      <alignment horizontal="right"/>
    </xf>
    <xf numFmtId="164" fontId="14" fillId="33" borderId="34" xfId="0" applyNumberFormat="1" applyFont="1" applyFill="1" applyBorder="1" applyAlignment="1">
      <alignment horizontal="right"/>
    </xf>
    <xf numFmtId="164" fontId="4" fillId="35" borderId="70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14" fillId="33" borderId="30" xfId="0" applyNumberFormat="1" applyFont="1" applyFill="1" applyBorder="1" applyAlignment="1">
      <alignment horizontal="right"/>
    </xf>
    <xf numFmtId="164" fontId="4" fillId="35" borderId="4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0" fillId="0" borderId="68" xfId="0" applyBorder="1" applyAlignment="1">
      <alignment horizontal="left"/>
    </xf>
    <xf numFmtId="164" fontId="8" fillId="0" borderId="71" xfId="0" applyNumberFormat="1" applyFont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34" borderId="72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spans="1:15" s="1" customFormat="1" ht="19.5" customHeight="1">
      <c r="A1" s="13" t="s">
        <v>98</v>
      </c>
      <c r="B1" s="14"/>
      <c r="C1" s="14"/>
      <c r="D1" s="14"/>
      <c r="E1" s="14"/>
      <c r="F1" s="14"/>
      <c r="G1" s="14"/>
      <c r="H1" s="12"/>
      <c r="I1" s="12"/>
      <c r="J1" s="12"/>
      <c r="K1" s="12"/>
      <c r="L1" s="12"/>
      <c r="M1" s="12"/>
      <c r="N1" s="12"/>
      <c r="O1" s="12"/>
    </row>
    <row r="2" spans="1:15" ht="13.5" thickBot="1">
      <c r="A2" s="12"/>
      <c r="B2" s="12"/>
      <c r="C2" s="1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thickBot="1">
      <c r="A3" s="12"/>
      <c r="B3" s="12"/>
      <c r="C3" s="12"/>
      <c r="D3" s="15"/>
      <c r="E3" s="16" t="s">
        <v>1</v>
      </c>
      <c r="F3" s="17"/>
      <c r="G3" s="105">
        <v>11000</v>
      </c>
      <c r="H3" s="18"/>
      <c r="I3" s="18"/>
      <c r="J3" s="15"/>
      <c r="K3" s="15"/>
      <c r="L3" s="15"/>
      <c r="M3" s="15"/>
      <c r="N3" s="15"/>
      <c r="O3" s="15"/>
    </row>
    <row r="4" spans="1:15" ht="15" customHeight="1">
      <c r="A4" s="12"/>
      <c r="B4" s="12"/>
      <c r="C4" s="12"/>
      <c r="D4" s="15"/>
      <c r="E4" s="19" t="s">
        <v>87</v>
      </c>
      <c r="F4" s="20"/>
      <c r="G4" s="125">
        <v>31777.1</v>
      </c>
      <c r="H4" s="18"/>
      <c r="I4" s="18"/>
      <c r="J4" s="15"/>
      <c r="K4" s="15"/>
      <c r="L4" s="15"/>
      <c r="M4" s="15"/>
      <c r="N4" s="15"/>
      <c r="O4" s="15"/>
    </row>
    <row r="5" spans="1:15" ht="15" customHeight="1">
      <c r="A5" s="12"/>
      <c r="B5" s="12"/>
      <c r="C5" s="12"/>
      <c r="D5" s="15"/>
      <c r="E5" s="231" t="s">
        <v>94</v>
      </c>
      <c r="F5" s="11"/>
      <c r="G5" s="232">
        <v>-16599.5</v>
      </c>
      <c r="H5" s="18"/>
      <c r="I5" s="18"/>
      <c r="J5" s="15"/>
      <c r="K5" s="15"/>
      <c r="L5" s="15"/>
      <c r="M5" s="15"/>
      <c r="N5" s="15"/>
      <c r="O5" s="15"/>
    </row>
    <row r="6" spans="1:15" ht="15" customHeight="1" thickBot="1">
      <c r="A6" s="12"/>
      <c r="B6" s="12"/>
      <c r="C6" s="12"/>
      <c r="D6" s="15"/>
      <c r="E6" s="25" t="s">
        <v>28</v>
      </c>
      <c r="F6" s="26"/>
      <c r="G6" s="118">
        <f>SUM(G3:G5)</f>
        <v>26177.6</v>
      </c>
      <c r="H6" s="18"/>
      <c r="I6" s="18"/>
      <c r="J6" s="15"/>
      <c r="K6" s="15"/>
      <c r="L6" s="15"/>
      <c r="M6" s="15"/>
      <c r="N6" s="15"/>
      <c r="O6" s="15"/>
    </row>
    <row r="7" spans="1:15" ht="15" customHeight="1">
      <c r="A7" s="39" t="s">
        <v>26</v>
      </c>
      <c r="B7" s="15"/>
      <c r="C7" s="15"/>
      <c r="D7" s="15"/>
      <c r="E7" s="106"/>
      <c r="F7" s="106"/>
      <c r="G7" s="107"/>
      <c r="H7" s="18"/>
      <c r="I7" s="18"/>
      <c r="J7" s="15"/>
      <c r="K7" s="15"/>
      <c r="L7" s="15"/>
      <c r="M7" s="15"/>
      <c r="N7" s="15"/>
      <c r="O7" s="15"/>
    </row>
    <row r="8" spans="1:15" ht="15" customHeight="1" thickBot="1">
      <c r="A8" s="15"/>
      <c r="B8" s="15"/>
      <c r="C8" s="15"/>
      <c r="D8" s="15"/>
      <c r="E8" s="15"/>
      <c r="F8" s="15"/>
      <c r="G8" s="22"/>
      <c r="H8" s="18"/>
      <c r="I8" s="18"/>
      <c r="J8" s="15"/>
      <c r="K8" s="15"/>
      <c r="L8" s="15"/>
      <c r="M8" s="15"/>
      <c r="N8" s="15"/>
      <c r="O8" s="15"/>
    </row>
    <row r="9" spans="1:15" ht="15" customHeight="1" thickBot="1">
      <c r="A9" s="21" t="s">
        <v>0</v>
      </c>
      <c r="B9" s="23"/>
      <c r="C9" s="23"/>
      <c r="D9" s="23"/>
      <c r="E9" s="23"/>
      <c r="F9" s="23"/>
      <c r="G9" s="48">
        <v>11000</v>
      </c>
      <c r="H9" s="117" t="s">
        <v>29</v>
      </c>
      <c r="I9" s="139" t="s">
        <v>30</v>
      </c>
      <c r="J9" s="11"/>
      <c r="K9" s="11"/>
      <c r="L9" s="11"/>
      <c r="M9" s="11"/>
      <c r="N9" s="15"/>
      <c r="O9" s="15"/>
    </row>
    <row r="10" spans="1:15" ht="15" customHeight="1">
      <c r="A10" s="19" t="s">
        <v>2</v>
      </c>
      <c r="B10" s="20"/>
      <c r="C10" s="20"/>
      <c r="D10" s="20"/>
      <c r="E10" s="20" t="s">
        <v>52</v>
      </c>
      <c r="F10" s="119"/>
      <c r="G10" s="120">
        <v>-9300</v>
      </c>
      <c r="H10" s="18"/>
      <c r="I10" s="18"/>
      <c r="J10" s="11"/>
      <c r="K10" s="11"/>
      <c r="L10" s="11"/>
      <c r="M10" s="11"/>
      <c r="N10" s="15"/>
      <c r="O10" s="15"/>
    </row>
    <row r="11" spans="1:15" ht="15" customHeight="1">
      <c r="A11" s="137" t="s">
        <v>3</v>
      </c>
      <c r="B11" s="122"/>
      <c r="C11" s="122"/>
      <c r="D11" s="122"/>
      <c r="E11" s="122"/>
      <c r="F11" s="123"/>
      <c r="G11" s="138">
        <f>SUM(G9+G10)</f>
        <v>1700</v>
      </c>
      <c r="H11" s="18"/>
      <c r="I11" s="18"/>
      <c r="J11" s="11"/>
      <c r="K11" s="11"/>
      <c r="L11" s="11"/>
      <c r="M11" s="11"/>
      <c r="N11" s="15"/>
      <c r="O11" s="15"/>
    </row>
    <row r="12" spans="1:15" ht="15" customHeight="1">
      <c r="A12" s="133" t="s">
        <v>50</v>
      </c>
      <c r="B12" s="134"/>
      <c r="C12" s="134"/>
      <c r="D12" s="134"/>
      <c r="E12" s="134"/>
      <c r="F12" s="135"/>
      <c r="G12" s="136">
        <v>31777.1</v>
      </c>
      <c r="H12" s="140"/>
      <c r="I12" s="18"/>
      <c r="J12" s="11"/>
      <c r="K12" s="11"/>
      <c r="L12" s="11"/>
      <c r="M12" s="11"/>
      <c r="N12" s="15"/>
      <c r="O12" s="15"/>
    </row>
    <row r="13" spans="1:15" ht="15" customHeight="1">
      <c r="A13" s="121" t="s">
        <v>51</v>
      </c>
      <c r="B13" s="122"/>
      <c r="C13" s="122"/>
      <c r="D13" s="122"/>
      <c r="E13" s="122"/>
      <c r="F13" s="123"/>
      <c r="G13" s="124">
        <v>-31777.1</v>
      </c>
      <c r="H13" s="18"/>
      <c r="I13" s="18"/>
      <c r="J13" s="11"/>
      <c r="K13" s="11"/>
      <c r="L13" s="11"/>
      <c r="M13" s="11"/>
      <c r="N13" s="15"/>
      <c r="O13" s="15"/>
    </row>
    <row r="14" spans="1:15" ht="15" customHeight="1">
      <c r="A14" s="155" t="s">
        <v>95</v>
      </c>
      <c r="B14" s="156"/>
      <c r="C14" s="156"/>
      <c r="D14" s="156"/>
      <c r="E14" s="156"/>
      <c r="F14" s="157"/>
      <c r="G14" s="158">
        <v>-17028</v>
      </c>
      <c r="H14" s="140"/>
      <c r="I14" s="18"/>
      <c r="J14" s="11"/>
      <c r="K14" s="11"/>
      <c r="L14" s="11"/>
      <c r="M14" s="11"/>
      <c r="N14" s="15"/>
      <c r="O14" s="15"/>
    </row>
    <row r="15" spans="1:15" ht="15" customHeight="1">
      <c r="A15" s="121" t="s">
        <v>96</v>
      </c>
      <c r="B15" s="122"/>
      <c r="C15" s="122"/>
      <c r="D15" s="122"/>
      <c r="E15" s="122"/>
      <c r="F15" s="157"/>
      <c r="G15" s="158">
        <v>428.5</v>
      </c>
      <c r="H15" s="140"/>
      <c r="I15" s="18"/>
      <c r="J15" s="11"/>
      <c r="K15" s="11"/>
      <c r="L15" s="11"/>
      <c r="M15" s="11"/>
      <c r="N15" s="15"/>
      <c r="O15" s="15"/>
    </row>
    <row r="16" spans="1:15" ht="15" customHeight="1">
      <c r="A16" s="175" t="s">
        <v>100</v>
      </c>
      <c r="B16" s="134"/>
      <c r="C16" s="134"/>
      <c r="D16" s="134"/>
      <c r="E16" s="134"/>
      <c r="F16" s="157"/>
      <c r="G16" s="158">
        <v>1700</v>
      </c>
      <c r="H16" s="140"/>
      <c r="I16" s="18"/>
      <c r="J16" s="11"/>
      <c r="K16" s="11"/>
      <c r="L16" s="11"/>
      <c r="M16" s="11"/>
      <c r="N16" s="15"/>
      <c r="O16" s="15"/>
    </row>
    <row r="17" spans="1:15" ht="15" customHeight="1">
      <c r="A17" s="175"/>
      <c r="B17" s="134"/>
      <c r="C17" s="134"/>
      <c r="D17" s="134"/>
      <c r="E17" s="134"/>
      <c r="F17" s="157"/>
      <c r="G17" s="158"/>
      <c r="H17" s="140">
        <f>G9+G12+G14+G15</f>
        <v>26177.6</v>
      </c>
      <c r="I17" s="18"/>
      <c r="J17" s="11"/>
      <c r="K17" s="11"/>
      <c r="L17" s="11"/>
      <c r="M17" s="11"/>
      <c r="N17" s="15"/>
      <c r="O17" s="15"/>
    </row>
    <row r="18" spans="1:15" ht="15" customHeight="1">
      <c r="A18" s="45"/>
      <c r="B18" s="122"/>
      <c r="C18" s="122"/>
      <c r="D18" s="122"/>
      <c r="E18" s="122"/>
      <c r="F18" s="157"/>
      <c r="G18" s="158"/>
      <c r="H18" s="140"/>
      <c r="I18" s="18"/>
      <c r="J18" s="11"/>
      <c r="K18" s="11"/>
      <c r="L18" s="11"/>
      <c r="M18" s="11"/>
      <c r="N18" s="15"/>
      <c r="O18" s="15"/>
    </row>
    <row r="19" spans="1:15" ht="15" customHeight="1">
      <c r="A19" s="206"/>
      <c r="B19" s="11"/>
      <c r="C19" s="11"/>
      <c r="D19" s="11"/>
      <c r="E19" s="11"/>
      <c r="F19" s="157"/>
      <c r="G19" s="158"/>
      <c r="H19" s="140"/>
      <c r="I19" s="18"/>
      <c r="J19" s="11"/>
      <c r="K19" s="11"/>
      <c r="L19" s="11"/>
      <c r="M19" s="11"/>
      <c r="N19" s="15"/>
      <c r="O19" s="15"/>
    </row>
    <row r="20" spans="1:15" ht="15" customHeight="1" thickBot="1">
      <c r="A20" s="25" t="s">
        <v>3</v>
      </c>
      <c r="B20" s="26"/>
      <c r="C20" s="26"/>
      <c r="D20" s="26"/>
      <c r="E20" s="26"/>
      <c r="F20" s="27"/>
      <c r="G20" s="111">
        <v>3828.5</v>
      </c>
      <c r="H20" s="140">
        <f>SUM(G9+G12+G14+G15)</f>
        <v>26177.6</v>
      </c>
      <c r="I20" s="117"/>
      <c r="J20" s="11"/>
      <c r="K20" s="11"/>
      <c r="L20" s="11"/>
      <c r="M20" s="11"/>
      <c r="N20" s="15"/>
      <c r="O20" s="15"/>
    </row>
    <row r="21" spans="1:15" ht="15" customHeight="1">
      <c r="A21" s="37"/>
      <c r="B21" s="11"/>
      <c r="C21" s="11"/>
      <c r="D21" s="11"/>
      <c r="E21" s="11"/>
      <c r="F21" s="11"/>
      <c r="G21" s="107"/>
      <c r="H21" s="18"/>
      <c r="I21" s="117"/>
      <c r="J21" s="11"/>
      <c r="K21" s="11"/>
      <c r="L21" s="11"/>
      <c r="M21" s="11"/>
      <c r="N21" s="15"/>
      <c r="O21" s="15"/>
    </row>
    <row r="22" spans="1:15" ht="12" customHeight="1" thickBot="1">
      <c r="A22" s="11"/>
      <c r="B22" s="11"/>
      <c r="C22" s="11"/>
      <c r="D22" s="11"/>
      <c r="E22" s="11"/>
      <c r="F22" s="11"/>
      <c r="G22" s="24"/>
      <c r="H22" s="18" t="s">
        <v>27</v>
      </c>
      <c r="I22" s="18"/>
      <c r="J22" s="15"/>
      <c r="K22" s="15"/>
      <c r="L22" s="15"/>
      <c r="M22" s="15"/>
      <c r="N22" s="15"/>
      <c r="O22" s="15"/>
    </row>
    <row r="23" spans="1:15" ht="57.75" customHeight="1" thickBot="1">
      <c r="A23" s="11"/>
      <c r="B23" s="11"/>
      <c r="C23" s="11"/>
      <c r="D23" s="11"/>
      <c r="E23" s="11"/>
      <c r="F23" s="11"/>
      <c r="G23" s="24"/>
      <c r="H23" s="235" t="s">
        <v>43</v>
      </c>
      <c r="I23" s="236"/>
      <c r="J23" s="237"/>
      <c r="K23" s="238"/>
      <c r="L23" s="235" t="s">
        <v>33</v>
      </c>
      <c r="M23" s="238"/>
      <c r="N23" s="235" t="s">
        <v>97</v>
      </c>
      <c r="O23" s="238"/>
    </row>
    <row r="24" spans="1:21" ht="107.25" customHeight="1" thickBot="1">
      <c r="A24" s="3" t="s">
        <v>14</v>
      </c>
      <c r="B24" s="4" t="s">
        <v>4</v>
      </c>
      <c r="C24" s="10" t="s">
        <v>5</v>
      </c>
      <c r="D24" s="5" t="s">
        <v>6</v>
      </c>
      <c r="E24" s="5" t="s">
        <v>7</v>
      </c>
      <c r="F24" s="5" t="s">
        <v>12</v>
      </c>
      <c r="G24" s="60" t="s">
        <v>59</v>
      </c>
      <c r="H24" s="154" t="s">
        <v>53</v>
      </c>
      <c r="I24" s="60" t="s">
        <v>11</v>
      </c>
      <c r="J24" s="154" t="s">
        <v>54</v>
      </c>
      <c r="K24" s="6" t="s">
        <v>11</v>
      </c>
      <c r="L24" s="59" t="s">
        <v>89</v>
      </c>
      <c r="M24" s="6" t="s">
        <v>11</v>
      </c>
      <c r="N24" s="154" t="s">
        <v>99</v>
      </c>
      <c r="O24" s="6" t="s">
        <v>11</v>
      </c>
      <c r="U24" s="2"/>
    </row>
    <row r="25" spans="1:15" ht="14.25" customHeight="1">
      <c r="A25" s="83">
        <v>1</v>
      </c>
      <c r="B25" s="84">
        <v>4357</v>
      </c>
      <c r="C25" s="84"/>
      <c r="D25" s="208"/>
      <c r="E25" s="85" t="s">
        <v>24</v>
      </c>
      <c r="F25" s="86"/>
      <c r="G25" s="110">
        <f>SUM(G27)</f>
        <v>0</v>
      </c>
      <c r="H25" s="52"/>
      <c r="I25" s="110">
        <f>SUM(I27)</f>
        <v>531.9</v>
      </c>
      <c r="J25" s="52"/>
      <c r="K25" s="110">
        <f>SUM(K27)</f>
        <v>531.9</v>
      </c>
      <c r="L25" s="52"/>
      <c r="M25" s="148">
        <f>SUM(M27)</f>
        <v>531.9</v>
      </c>
      <c r="N25" s="52"/>
      <c r="O25" s="148">
        <f>SUM(O27)</f>
        <v>531.9</v>
      </c>
    </row>
    <row r="26" spans="1:15" ht="14.25" customHeight="1">
      <c r="A26" s="66"/>
      <c r="B26" s="58"/>
      <c r="C26" s="58">
        <v>6351</v>
      </c>
      <c r="D26" s="28" t="s">
        <v>44</v>
      </c>
      <c r="E26" s="28" t="s">
        <v>55</v>
      </c>
      <c r="F26" s="67"/>
      <c r="G26" s="116">
        <v>0</v>
      </c>
      <c r="H26" s="50">
        <v>531.9</v>
      </c>
      <c r="I26" s="116">
        <f>SUM(G26:H26)</f>
        <v>531.9</v>
      </c>
      <c r="J26" s="50"/>
      <c r="K26" s="116">
        <f>SUM(I26:J26)</f>
        <v>531.9</v>
      </c>
      <c r="L26" s="50"/>
      <c r="M26" s="116">
        <f>SUM(K26:L26)</f>
        <v>531.9</v>
      </c>
      <c r="N26" s="50"/>
      <c r="O26" s="116">
        <f>SUM(M26:N26)</f>
        <v>531.9</v>
      </c>
    </row>
    <row r="27" spans="1:15" ht="14.25" customHeight="1" thickBot="1">
      <c r="A27" s="77"/>
      <c r="B27" s="87"/>
      <c r="C27" s="78">
        <v>6351</v>
      </c>
      <c r="D27" s="35"/>
      <c r="E27" s="30" t="s">
        <v>13</v>
      </c>
      <c r="F27" s="63"/>
      <c r="G27" s="113">
        <v>0</v>
      </c>
      <c r="H27" s="207">
        <v>531.9</v>
      </c>
      <c r="I27" s="113">
        <f>SUM(G27:H27)</f>
        <v>531.9</v>
      </c>
      <c r="J27" s="207"/>
      <c r="K27" s="113">
        <f>SUM(I27:J27)</f>
        <v>531.9</v>
      </c>
      <c r="L27" s="207"/>
      <c r="M27" s="113">
        <f>SUM(K27:L27)</f>
        <v>531.9</v>
      </c>
      <c r="N27" s="207"/>
      <c r="O27" s="113">
        <f>SUM(M27:N27)</f>
        <v>531.9</v>
      </c>
    </row>
    <row r="28" spans="1:15" ht="14.25" customHeight="1">
      <c r="A28" s="83">
        <v>2</v>
      </c>
      <c r="B28" s="84">
        <v>4357</v>
      </c>
      <c r="C28" s="84"/>
      <c r="D28" s="208"/>
      <c r="E28" s="85" t="s">
        <v>56</v>
      </c>
      <c r="F28" s="86"/>
      <c r="G28" s="110">
        <f>SUM(G30)</f>
        <v>2000</v>
      </c>
      <c r="H28" s="52"/>
      <c r="I28" s="110">
        <f>SUM(I30)</f>
        <v>2000</v>
      </c>
      <c r="J28" s="52"/>
      <c r="K28" s="110">
        <f>SUM(K30)</f>
        <v>2000</v>
      </c>
      <c r="L28" s="52"/>
      <c r="M28" s="148">
        <f>SUM(M30)</f>
        <v>2000</v>
      </c>
      <c r="N28" s="52"/>
      <c r="O28" s="148">
        <f>SUM(O30)</f>
        <v>2000</v>
      </c>
    </row>
    <row r="29" spans="1:15" ht="14.25" customHeight="1">
      <c r="A29" s="66"/>
      <c r="B29" s="58"/>
      <c r="C29" s="58">
        <v>6121</v>
      </c>
      <c r="D29" s="28" t="s">
        <v>57</v>
      </c>
      <c r="E29" s="28" t="s">
        <v>58</v>
      </c>
      <c r="F29" s="67"/>
      <c r="G29" s="116">
        <v>2000</v>
      </c>
      <c r="H29" s="50"/>
      <c r="I29" s="116">
        <f>SUM(G29:H29)</f>
        <v>2000</v>
      </c>
      <c r="J29" s="50"/>
      <c r="K29" s="116">
        <f>SUM(I29:J29)</f>
        <v>2000</v>
      </c>
      <c r="L29" s="50"/>
      <c r="M29" s="116">
        <f>SUM(K29:L29)</f>
        <v>2000</v>
      </c>
      <c r="N29" s="50"/>
      <c r="O29" s="116">
        <f>SUM(M29:N29)</f>
        <v>2000</v>
      </c>
    </row>
    <row r="30" spans="1:15" ht="14.25" customHeight="1" thickBot="1">
      <c r="A30" s="77"/>
      <c r="B30" s="87"/>
      <c r="C30" s="78">
        <v>6121</v>
      </c>
      <c r="D30" s="35"/>
      <c r="E30" s="30" t="s">
        <v>38</v>
      </c>
      <c r="F30" s="63"/>
      <c r="G30" s="113">
        <v>2000</v>
      </c>
      <c r="H30" s="207"/>
      <c r="I30" s="113">
        <f>SUM(G30:H30)</f>
        <v>2000</v>
      </c>
      <c r="J30" s="207"/>
      <c r="K30" s="113">
        <f>SUM(I30:J30)</f>
        <v>2000</v>
      </c>
      <c r="L30" s="207"/>
      <c r="M30" s="113">
        <f>SUM(K30:L30)</f>
        <v>2000</v>
      </c>
      <c r="N30" s="207"/>
      <c r="O30" s="113">
        <f>SUM(M30:N30)</f>
        <v>2000</v>
      </c>
    </row>
    <row r="31" spans="1:15" ht="14.25" customHeight="1">
      <c r="A31" s="83">
        <v>3</v>
      </c>
      <c r="B31" s="84">
        <v>4357</v>
      </c>
      <c r="C31" s="84"/>
      <c r="D31" s="33"/>
      <c r="E31" s="85" t="s">
        <v>23</v>
      </c>
      <c r="F31" s="86"/>
      <c r="G31" s="110">
        <f>SUM(G37)</f>
        <v>0</v>
      </c>
      <c r="H31" s="52"/>
      <c r="I31" s="110">
        <f>SUM(I37)</f>
        <v>3000</v>
      </c>
      <c r="J31" s="52"/>
      <c r="K31" s="110">
        <f>SUM(K37)</f>
        <v>3000</v>
      </c>
      <c r="L31" s="52"/>
      <c r="M31" s="148">
        <f>SUM(M37)</f>
        <v>3000</v>
      </c>
      <c r="N31" s="52"/>
      <c r="O31" s="148">
        <f>SUM(O37+O36+O35)</f>
        <v>1300</v>
      </c>
    </row>
    <row r="32" spans="1:15" ht="14.25" customHeight="1">
      <c r="A32" s="66"/>
      <c r="B32" s="58"/>
      <c r="C32" s="58">
        <v>6121</v>
      </c>
      <c r="D32" s="35" t="s">
        <v>60</v>
      </c>
      <c r="E32" s="100" t="s">
        <v>61</v>
      </c>
      <c r="F32" s="67"/>
      <c r="G32" s="68">
        <v>0</v>
      </c>
      <c r="H32" s="51">
        <v>3000</v>
      </c>
      <c r="I32" s="68">
        <f>SUM(G32:H32)</f>
        <v>3000</v>
      </c>
      <c r="J32" s="51"/>
      <c r="K32" s="68">
        <f>SUM(I32:J32)</f>
        <v>3000</v>
      </c>
      <c r="L32" s="51"/>
      <c r="M32" s="116">
        <f>SUM(K32:L32)</f>
        <v>3000</v>
      </c>
      <c r="N32" s="51">
        <v>-3000</v>
      </c>
      <c r="O32" s="116">
        <f aca="true" t="shared" si="0" ref="O32:O37">SUM(M32:N32)</f>
        <v>0</v>
      </c>
    </row>
    <row r="33" spans="1:15" ht="14.25" customHeight="1">
      <c r="A33" s="66"/>
      <c r="B33" s="58"/>
      <c r="C33" s="58">
        <v>6351</v>
      </c>
      <c r="D33" s="28" t="s">
        <v>91</v>
      </c>
      <c r="E33" s="230" t="s">
        <v>93</v>
      </c>
      <c r="F33" s="67"/>
      <c r="G33" s="68">
        <v>0</v>
      </c>
      <c r="H33" s="50"/>
      <c r="I33" s="68">
        <v>0</v>
      </c>
      <c r="J33" s="50"/>
      <c r="K33" s="68">
        <v>0</v>
      </c>
      <c r="L33" s="50"/>
      <c r="M33" s="116">
        <v>0</v>
      </c>
      <c r="N33" s="50">
        <v>130</v>
      </c>
      <c r="O33" s="116">
        <f t="shared" si="0"/>
        <v>130</v>
      </c>
    </row>
    <row r="34" spans="1:15" ht="14.25" customHeight="1">
      <c r="A34" s="66"/>
      <c r="B34" s="58"/>
      <c r="C34" s="58">
        <v>5171</v>
      </c>
      <c r="D34" s="28" t="s">
        <v>90</v>
      </c>
      <c r="E34" s="230" t="s">
        <v>92</v>
      </c>
      <c r="F34" s="67"/>
      <c r="G34" s="68">
        <v>0</v>
      </c>
      <c r="H34" s="50"/>
      <c r="I34" s="68">
        <v>0</v>
      </c>
      <c r="J34" s="50"/>
      <c r="K34" s="68">
        <v>0</v>
      </c>
      <c r="L34" s="50"/>
      <c r="M34" s="116">
        <v>0</v>
      </c>
      <c r="N34" s="50">
        <v>1170</v>
      </c>
      <c r="O34" s="116">
        <f t="shared" si="0"/>
        <v>1170</v>
      </c>
    </row>
    <row r="35" spans="1:15" ht="14.25" customHeight="1">
      <c r="A35" s="66"/>
      <c r="B35" s="58"/>
      <c r="C35" s="80">
        <v>5171</v>
      </c>
      <c r="D35" s="28"/>
      <c r="E35" s="32" t="s">
        <v>85</v>
      </c>
      <c r="F35" s="67"/>
      <c r="G35" s="227">
        <v>0</v>
      </c>
      <c r="H35" s="50"/>
      <c r="I35" s="227">
        <v>0</v>
      </c>
      <c r="J35" s="50"/>
      <c r="K35" s="227">
        <v>0</v>
      </c>
      <c r="L35" s="50"/>
      <c r="M35" s="229">
        <v>0</v>
      </c>
      <c r="N35" s="228">
        <v>1170</v>
      </c>
      <c r="O35" s="229">
        <f t="shared" si="0"/>
        <v>1170</v>
      </c>
    </row>
    <row r="36" spans="1:15" ht="14.25" customHeight="1">
      <c r="A36" s="66"/>
      <c r="B36" s="58"/>
      <c r="C36" s="80">
        <v>6351</v>
      </c>
      <c r="D36" s="28"/>
      <c r="E36" s="32" t="s">
        <v>13</v>
      </c>
      <c r="F36" s="67"/>
      <c r="G36" s="93">
        <v>0</v>
      </c>
      <c r="H36" s="50"/>
      <c r="I36" s="93">
        <v>0</v>
      </c>
      <c r="J36" s="50"/>
      <c r="K36" s="93">
        <v>0</v>
      </c>
      <c r="L36" s="50"/>
      <c r="M36" s="127">
        <v>0</v>
      </c>
      <c r="N36" s="129">
        <v>130</v>
      </c>
      <c r="O36" s="127">
        <f t="shared" si="0"/>
        <v>130</v>
      </c>
    </row>
    <row r="37" spans="1:15" ht="14.25" customHeight="1" thickBot="1">
      <c r="A37" s="199"/>
      <c r="B37" s="200"/>
      <c r="C37" s="99">
        <v>6121</v>
      </c>
      <c r="D37" s="201"/>
      <c r="E37" s="201" t="s">
        <v>38</v>
      </c>
      <c r="F37" s="203"/>
      <c r="G37" s="215">
        <v>0</v>
      </c>
      <c r="H37" s="212">
        <v>3000</v>
      </c>
      <c r="I37" s="215">
        <f>SUM(G37:H37)</f>
        <v>3000</v>
      </c>
      <c r="J37" s="212"/>
      <c r="K37" s="215">
        <f>SUM(I37:J37)</f>
        <v>3000</v>
      </c>
      <c r="L37" s="212"/>
      <c r="M37" s="216">
        <f>SUM(K37:L37)</f>
        <v>3000</v>
      </c>
      <c r="N37" s="212">
        <v>-3000</v>
      </c>
      <c r="O37" s="216">
        <f t="shared" si="0"/>
        <v>0</v>
      </c>
    </row>
    <row r="38" spans="1:15" ht="14.25" customHeight="1">
      <c r="A38" s="190">
        <v>5</v>
      </c>
      <c r="B38" s="192">
        <v>4357</v>
      </c>
      <c r="C38" s="192"/>
      <c r="D38" s="33"/>
      <c r="E38" s="211" t="s">
        <v>45</v>
      </c>
      <c r="F38" s="86"/>
      <c r="G38" s="110">
        <f>SUM(G40)</f>
        <v>150</v>
      </c>
      <c r="H38" s="52"/>
      <c r="I38" s="110">
        <f>SUM(I40)</f>
        <v>150</v>
      </c>
      <c r="J38" s="52"/>
      <c r="K38" s="110">
        <f>SUM(K40)</f>
        <v>150</v>
      </c>
      <c r="L38" s="52"/>
      <c r="M38" s="148">
        <f>SUM(M40)</f>
        <v>150</v>
      </c>
      <c r="N38" s="52"/>
      <c r="O38" s="148">
        <f>SUM(O40)</f>
        <v>150</v>
      </c>
    </row>
    <row r="39" spans="1:15" ht="14.25" customHeight="1">
      <c r="A39" s="61"/>
      <c r="B39" s="62"/>
      <c r="C39" s="58">
        <v>6351</v>
      </c>
      <c r="D39" s="35" t="s">
        <v>62</v>
      </c>
      <c r="E39" s="31" t="s">
        <v>63</v>
      </c>
      <c r="F39" s="63"/>
      <c r="G39" s="64">
        <v>150</v>
      </c>
      <c r="H39" s="50"/>
      <c r="I39" s="64">
        <f>SUM(G39:H39)</f>
        <v>150</v>
      </c>
      <c r="J39" s="50"/>
      <c r="K39" s="64">
        <f>SUM(I39:J39)</f>
        <v>150</v>
      </c>
      <c r="L39" s="50"/>
      <c r="M39" s="170">
        <f>SUM(K39:L39)</f>
        <v>150</v>
      </c>
      <c r="N39" s="50"/>
      <c r="O39" s="170">
        <f>SUM(M39:N39)</f>
        <v>150</v>
      </c>
    </row>
    <row r="40" spans="1:15" ht="14.25" customHeight="1" thickBot="1">
      <c r="A40" s="69"/>
      <c r="B40" s="70"/>
      <c r="C40" s="71">
        <v>6351</v>
      </c>
      <c r="D40" s="34"/>
      <c r="E40" s="29" t="s">
        <v>13</v>
      </c>
      <c r="F40" s="72"/>
      <c r="G40" s="209">
        <v>150</v>
      </c>
      <c r="H40" s="212"/>
      <c r="I40" s="209">
        <f>SUM(G40:H40)</f>
        <v>150</v>
      </c>
      <c r="J40" s="212"/>
      <c r="K40" s="209">
        <f>SUM(I40:J40)</f>
        <v>150</v>
      </c>
      <c r="L40" s="212"/>
      <c r="M40" s="210">
        <f>SUM(K40:L40)</f>
        <v>150</v>
      </c>
      <c r="N40" s="212"/>
      <c r="O40" s="210">
        <f>SUM(M40:N40)</f>
        <v>150</v>
      </c>
    </row>
    <row r="41" spans="1:15" ht="14.25" customHeight="1">
      <c r="A41" s="190">
        <v>9</v>
      </c>
      <c r="B41" s="192">
        <v>4357</v>
      </c>
      <c r="C41" s="192"/>
      <c r="D41" s="33"/>
      <c r="E41" s="211" t="s">
        <v>39</v>
      </c>
      <c r="F41" s="213"/>
      <c r="G41" s="110">
        <f>SUM(G44)</f>
        <v>600</v>
      </c>
      <c r="H41" s="52"/>
      <c r="I41" s="110">
        <f>SUM(I44)</f>
        <v>697.2</v>
      </c>
      <c r="J41" s="52"/>
      <c r="K41" s="110">
        <f>SUM(K44)</f>
        <v>697.2</v>
      </c>
      <c r="L41" s="52"/>
      <c r="M41" s="148">
        <f>SUM(M44)</f>
        <v>697.2</v>
      </c>
      <c r="N41" s="52"/>
      <c r="O41" s="148">
        <f>SUM(O44)</f>
        <v>697.2</v>
      </c>
    </row>
    <row r="42" spans="1:15" ht="14.25" customHeight="1">
      <c r="A42" s="66"/>
      <c r="B42" s="58"/>
      <c r="C42" s="58">
        <v>6351</v>
      </c>
      <c r="D42" s="28" t="s">
        <v>64</v>
      </c>
      <c r="E42" s="28" t="s">
        <v>65</v>
      </c>
      <c r="F42" s="68"/>
      <c r="G42" s="68">
        <v>600</v>
      </c>
      <c r="H42" s="50"/>
      <c r="I42" s="68">
        <f>SUM(G42:H42)</f>
        <v>600</v>
      </c>
      <c r="J42" s="50"/>
      <c r="K42" s="68">
        <f>SUM(I42:J42)</f>
        <v>600</v>
      </c>
      <c r="L42" s="50"/>
      <c r="M42" s="116">
        <f>SUM(K42:L42)</f>
        <v>600</v>
      </c>
      <c r="N42" s="50"/>
      <c r="O42" s="116">
        <f>SUM(M42:N42)</f>
        <v>600</v>
      </c>
    </row>
    <row r="43" spans="1:15" ht="14.25" customHeight="1">
      <c r="A43" s="77"/>
      <c r="B43" s="87"/>
      <c r="C43" s="87">
        <v>6351</v>
      </c>
      <c r="D43" s="35" t="s">
        <v>46</v>
      </c>
      <c r="E43" s="35" t="s">
        <v>66</v>
      </c>
      <c r="F43" s="64"/>
      <c r="G43" s="64">
        <v>0</v>
      </c>
      <c r="H43" s="49">
        <v>97.2</v>
      </c>
      <c r="I43" s="64">
        <f>SUM(G43:H43)</f>
        <v>97.2</v>
      </c>
      <c r="J43" s="49"/>
      <c r="K43" s="64">
        <f>SUM(I43:J43)</f>
        <v>97.2</v>
      </c>
      <c r="L43" s="49"/>
      <c r="M43" s="170">
        <f>SUM(K43:L43)</f>
        <v>97.2</v>
      </c>
      <c r="N43" s="49"/>
      <c r="O43" s="170">
        <f>SUM(M43:N43)</f>
        <v>97.2</v>
      </c>
    </row>
    <row r="44" spans="1:15" ht="14.25" customHeight="1" thickBot="1">
      <c r="A44" s="199"/>
      <c r="B44" s="200"/>
      <c r="C44" s="99">
        <v>6351</v>
      </c>
      <c r="D44" s="214"/>
      <c r="E44" s="201" t="s">
        <v>13</v>
      </c>
      <c r="F44" s="203"/>
      <c r="G44" s="215">
        <v>600</v>
      </c>
      <c r="H44" s="212">
        <v>97.2</v>
      </c>
      <c r="I44" s="215">
        <f>SUM(G44:H44)</f>
        <v>697.2</v>
      </c>
      <c r="J44" s="212"/>
      <c r="K44" s="215">
        <f>SUM(I44:J44)</f>
        <v>697.2</v>
      </c>
      <c r="L44" s="212"/>
      <c r="M44" s="216">
        <f>SUM(K44:L44)</f>
        <v>697.2</v>
      </c>
      <c r="N44" s="212"/>
      <c r="O44" s="216">
        <f>SUM(M44:N44)</f>
        <v>697.2</v>
      </c>
    </row>
    <row r="45" spans="1:15" ht="14.25" customHeight="1">
      <c r="A45" s="73">
        <v>10</v>
      </c>
      <c r="B45" s="74">
        <v>4357</v>
      </c>
      <c r="C45" s="74"/>
      <c r="D45" s="30"/>
      <c r="E45" s="75" t="s">
        <v>36</v>
      </c>
      <c r="F45" s="63"/>
      <c r="G45" s="108">
        <v>0</v>
      </c>
      <c r="H45" s="49"/>
      <c r="I45" s="108">
        <f>SUM(I50:I51)</f>
        <v>793.6</v>
      </c>
      <c r="J45" s="49"/>
      <c r="K45" s="108">
        <f>K50+K51+K52</f>
        <v>2493.6</v>
      </c>
      <c r="L45" s="49"/>
      <c r="M45" s="132">
        <f>M50+M51+M52</f>
        <v>2493.6</v>
      </c>
      <c r="N45" s="49"/>
      <c r="O45" s="132">
        <f>O50+O51+O52</f>
        <v>2493.6</v>
      </c>
    </row>
    <row r="46" spans="1:15" ht="14.25" customHeight="1">
      <c r="A46" s="61"/>
      <c r="B46" s="62"/>
      <c r="C46" s="58">
        <v>6351</v>
      </c>
      <c r="D46" s="35" t="s">
        <v>42</v>
      </c>
      <c r="E46" s="31" t="s">
        <v>88</v>
      </c>
      <c r="F46" s="63"/>
      <c r="G46" s="64">
        <v>0</v>
      </c>
      <c r="H46" s="50">
        <v>50.4</v>
      </c>
      <c r="I46" s="64">
        <f>SUM(G46:H46)</f>
        <v>50.4</v>
      </c>
      <c r="J46" s="50">
        <v>-50.4</v>
      </c>
      <c r="K46" s="64">
        <f aca="true" t="shared" si="1" ref="K46:K51">SUM(I46:J46)</f>
        <v>0</v>
      </c>
      <c r="L46" s="50"/>
      <c r="M46" s="170">
        <f aca="true" t="shared" si="2" ref="M46:M51">SUM(K46:L46)</f>
        <v>0</v>
      </c>
      <c r="N46" s="50"/>
      <c r="O46" s="170">
        <f aca="true" t="shared" si="3" ref="O46:O51">SUM(M46:N46)</f>
        <v>0</v>
      </c>
    </row>
    <row r="47" spans="1:15" ht="14.25" customHeight="1">
      <c r="A47" s="61"/>
      <c r="B47" s="62"/>
      <c r="C47" s="58">
        <v>6351</v>
      </c>
      <c r="D47" s="35" t="s">
        <v>47</v>
      </c>
      <c r="E47" s="31" t="s">
        <v>67</v>
      </c>
      <c r="F47" s="63"/>
      <c r="G47" s="64">
        <v>0</v>
      </c>
      <c r="H47" s="49">
        <v>156.2</v>
      </c>
      <c r="I47" s="64">
        <f>SUM(G47:H47)</f>
        <v>156.2</v>
      </c>
      <c r="J47" s="49">
        <v>-156.2</v>
      </c>
      <c r="K47" s="64">
        <f t="shared" si="1"/>
        <v>0</v>
      </c>
      <c r="L47" s="49"/>
      <c r="M47" s="170">
        <f t="shared" si="2"/>
        <v>0</v>
      </c>
      <c r="N47" s="49"/>
      <c r="O47" s="170">
        <f t="shared" si="3"/>
        <v>0</v>
      </c>
    </row>
    <row r="48" spans="1:15" ht="14.25" customHeight="1">
      <c r="A48" s="61"/>
      <c r="B48" s="62"/>
      <c r="C48" s="58">
        <v>5171</v>
      </c>
      <c r="D48" s="35" t="s">
        <v>83</v>
      </c>
      <c r="E48" s="31" t="s">
        <v>82</v>
      </c>
      <c r="F48" s="63"/>
      <c r="G48" s="64">
        <v>0</v>
      </c>
      <c r="H48" s="49"/>
      <c r="I48" s="64">
        <v>0</v>
      </c>
      <c r="J48" s="49">
        <v>2493.6</v>
      </c>
      <c r="K48" s="64">
        <f t="shared" si="1"/>
        <v>2493.6</v>
      </c>
      <c r="L48" s="49"/>
      <c r="M48" s="170">
        <f t="shared" si="2"/>
        <v>2493.6</v>
      </c>
      <c r="N48" s="49"/>
      <c r="O48" s="170">
        <f t="shared" si="3"/>
        <v>2493.6</v>
      </c>
    </row>
    <row r="49" spans="1:15" ht="14.25" customHeight="1">
      <c r="A49" s="61"/>
      <c r="B49" s="62"/>
      <c r="C49" s="58">
        <v>5331</v>
      </c>
      <c r="D49" s="35" t="s">
        <v>48</v>
      </c>
      <c r="E49" s="31" t="s">
        <v>49</v>
      </c>
      <c r="F49" s="63"/>
      <c r="G49" s="64">
        <v>0</v>
      </c>
      <c r="H49" s="49">
        <v>587</v>
      </c>
      <c r="I49" s="64">
        <f>SUM(G49:H49)</f>
        <v>587</v>
      </c>
      <c r="J49" s="49">
        <v>-587</v>
      </c>
      <c r="K49" s="64">
        <f t="shared" si="1"/>
        <v>0</v>
      </c>
      <c r="L49" s="49"/>
      <c r="M49" s="170">
        <f t="shared" si="2"/>
        <v>0</v>
      </c>
      <c r="N49" s="49"/>
      <c r="O49" s="170">
        <f t="shared" si="3"/>
        <v>0</v>
      </c>
    </row>
    <row r="50" spans="1:15" ht="14.25" customHeight="1">
      <c r="A50" s="61"/>
      <c r="B50" s="62"/>
      <c r="C50" s="80">
        <v>6351</v>
      </c>
      <c r="D50" s="28"/>
      <c r="E50" s="32" t="s">
        <v>13</v>
      </c>
      <c r="F50" s="67"/>
      <c r="G50" s="93">
        <v>0</v>
      </c>
      <c r="H50" s="129">
        <f>H46+H47</f>
        <v>206.6</v>
      </c>
      <c r="I50" s="93">
        <f>SUM(G50:H50)</f>
        <v>206.6</v>
      </c>
      <c r="J50" s="129">
        <v>-206.6</v>
      </c>
      <c r="K50" s="93">
        <f t="shared" si="1"/>
        <v>0</v>
      </c>
      <c r="L50" s="129"/>
      <c r="M50" s="127">
        <f t="shared" si="2"/>
        <v>0</v>
      </c>
      <c r="N50" s="129"/>
      <c r="O50" s="127">
        <f t="shared" si="3"/>
        <v>0</v>
      </c>
    </row>
    <row r="51" spans="1:15" ht="14.25" customHeight="1">
      <c r="A51" s="66"/>
      <c r="B51" s="58"/>
      <c r="C51" s="80">
        <v>5331</v>
      </c>
      <c r="D51" s="32"/>
      <c r="E51" s="32" t="s">
        <v>20</v>
      </c>
      <c r="F51" s="67"/>
      <c r="G51" s="227">
        <v>0</v>
      </c>
      <c r="H51" s="228">
        <v>587</v>
      </c>
      <c r="I51" s="227">
        <f>SUM(G51:H51)</f>
        <v>587</v>
      </c>
      <c r="J51" s="228">
        <v>-587</v>
      </c>
      <c r="K51" s="227">
        <f t="shared" si="1"/>
        <v>0</v>
      </c>
      <c r="L51" s="228"/>
      <c r="M51" s="229">
        <f t="shared" si="2"/>
        <v>0</v>
      </c>
      <c r="N51" s="228"/>
      <c r="O51" s="229">
        <f t="shared" si="3"/>
        <v>0</v>
      </c>
    </row>
    <row r="52" spans="1:15" ht="14.25" customHeight="1" thickBot="1">
      <c r="A52" s="73"/>
      <c r="B52" s="221"/>
      <c r="C52" s="74">
        <v>5171</v>
      </c>
      <c r="D52" s="222"/>
      <c r="E52" s="222" t="s">
        <v>85</v>
      </c>
      <c r="F52" s="223"/>
      <c r="G52" s="224">
        <v>0</v>
      </c>
      <c r="H52" s="225"/>
      <c r="I52" s="224">
        <v>0</v>
      </c>
      <c r="J52" s="225">
        <f>J48</f>
        <v>2493.6</v>
      </c>
      <c r="K52" s="224">
        <f>SUM(I52:J52)</f>
        <v>2493.6</v>
      </c>
      <c r="L52" s="225"/>
      <c r="M52" s="226">
        <f>SUM(K52:L52)</f>
        <v>2493.6</v>
      </c>
      <c r="N52" s="225"/>
      <c r="O52" s="226">
        <f>SUM(M52:N52)</f>
        <v>2493.6</v>
      </c>
    </row>
    <row r="53" spans="1:15" ht="14.25" customHeight="1">
      <c r="A53" s="83">
        <v>14</v>
      </c>
      <c r="B53" s="84">
        <v>4357</v>
      </c>
      <c r="C53" s="84"/>
      <c r="D53" s="33"/>
      <c r="E53" s="85" t="s">
        <v>68</v>
      </c>
      <c r="F53" s="86"/>
      <c r="G53" s="110">
        <f>SUM(G55)</f>
        <v>450</v>
      </c>
      <c r="H53" s="52"/>
      <c r="I53" s="110">
        <f>SUM(I55)</f>
        <v>450</v>
      </c>
      <c r="J53" s="52"/>
      <c r="K53" s="110">
        <f>SUM(K55)</f>
        <v>450</v>
      </c>
      <c r="L53" s="52"/>
      <c r="M53" s="148">
        <f>SUM(M55)</f>
        <v>450</v>
      </c>
      <c r="N53" s="52"/>
      <c r="O53" s="148">
        <f>SUM(O55)</f>
        <v>450</v>
      </c>
    </row>
    <row r="54" spans="1:15" ht="14.25" customHeight="1">
      <c r="A54" s="61"/>
      <c r="B54" s="62"/>
      <c r="C54" s="58">
        <v>6351</v>
      </c>
      <c r="D54" s="35" t="s">
        <v>69</v>
      </c>
      <c r="E54" s="100" t="s">
        <v>70</v>
      </c>
      <c r="F54" s="67"/>
      <c r="G54" s="76">
        <v>450</v>
      </c>
      <c r="H54" s="49"/>
      <c r="I54" s="76">
        <f>SUM(G54:H54)</f>
        <v>450</v>
      </c>
      <c r="J54" s="49"/>
      <c r="K54" s="76">
        <f>SUM(I54:J54)</f>
        <v>450</v>
      </c>
      <c r="L54" s="49"/>
      <c r="M54" s="233">
        <f>SUM(K54:L54)</f>
        <v>450</v>
      </c>
      <c r="N54" s="49"/>
      <c r="O54" s="233">
        <f>SUM(M54:N54)</f>
        <v>450</v>
      </c>
    </row>
    <row r="55" spans="1:15" ht="14.25" customHeight="1" thickBot="1">
      <c r="A55" s="69"/>
      <c r="B55" s="70"/>
      <c r="C55" s="71">
        <v>6351</v>
      </c>
      <c r="D55" s="34"/>
      <c r="E55" s="29" t="s">
        <v>13</v>
      </c>
      <c r="F55" s="72"/>
      <c r="G55" s="209">
        <v>450</v>
      </c>
      <c r="H55" s="212"/>
      <c r="I55" s="209">
        <f>SUM(G55:H55)</f>
        <v>450</v>
      </c>
      <c r="J55" s="212"/>
      <c r="K55" s="209">
        <f>SUM(I55:J55)</f>
        <v>450</v>
      </c>
      <c r="L55" s="212"/>
      <c r="M55" s="210">
        <f>SUM(K55:L55)</f>
        <v>450</v>
      </c>
      <c r="N55" s="212"/>
      <c r="O55" s="210">
        <f>SUM(M55:N55)</f>
        <v>450</v>
      </c>
    </row>
    <row r="56" spans="1:15" ht="14.25" customHeight="1">
      <c r="A56" s="77">
        <v>15</v>
      </c>
      <c r="B56" s="78">
        <v>4357</v>
      </c>
      <c r="C56" s="78"/>
      <c r="D56" s="30"/>
      <c r="E56" s="79" t="s">
        <v>22</v>
      </c>
      <c r="F56" s="35"/>
      <c r="G56" s="109">
        <f>SUM(G60+G59)</f>
        <v>1500</v>
      </c>
      <c r="H56" s="49"/>
      <c r="I56" s="109">
        <f>SUM(I60+I59)</f>
        <v>6850.7</v>
      </c>
      <c r="J56" s="49"/>
      <c r="K56" s="109">
        <f>SUM(K60+K59)</f>
        <v>6850.7</v>
      </c>
      <c r="L56" s="49"/>
      <c r="M56" s="161">
        <f>SUM(M60+M59)</f>
        <v>6850.7</v>
      </c>
      <c r="N56" s="49"/>
      <c r="O56" s="161">
        <f>SUM(O60+O59)</f>
        <v>6850.7</v>
      </c>
    </row>
    <row r="57" spans="1:15" ht="14.25" customHeight="1">
      <c r="A57" s="66"/>
      <c r="B57" s="58"/>
      <c r="C57" s="58">
        <v>6351</v>
      </c>
      <c r="D57" s="28" t="s">
        <v>71</v>
      </c>
      <c r="E57" s="28" t="s">
        <v>72</v>
      </c>
      <c r="F57" s="82"/>
      <c r="G57" s="68">
        <v>1500</v>
      </c>
      <c r="H57" s="49"/>
      <c r="I57" s="68">
        <f>SUM(G57:H57)</f>
        <v>1500</v>
      </c>
      <c r="J57" s="49"/>
      <c r="K57" s="68">
        <f>SUM(I57:J57)</f>
        <v>1500</v>
      </c>
      <c r="L57" s="49"/>
      <c r="M57" s="116">
        <f>SUM(K57:L57)</f>
        <v>1500</v>
      </c>
      <c r="N57" s="49"/>
      <c r="O57" s="116">
        <f>SUM(M57:N57)</f>
        <v>1500</v>
      </c>
    </row>
    <row r="58" spans="1:15" ht="14.25" customHeight="1">
      <c r="A58" s="66"/>
      <c r="B58" s="58"/>
      <c r="C58" s="58">
        <v>5331</v>
      </c>
      <c r="D58" s="28" t="s">
        <v>73</v>
      </c>
      <c r="E58" s="28" t="s">
        <v>74</v>
      </c>
      <c r="F58" s="82"/>
      <c r="G58" s="68">
        <v>0</v>
      </c>
      <c r="H58" s="50">
        <v>5350.7</v>
      </c>
      <c r="I58" s="68">
        <f>SUM(G58:H58)</f>
        <v>5350.7</v>
      </c>
      <c r="J58" s="50"/>
      <c r="K58" s="68">
        <f>SUM(I58:J58)</f>
        <v>5350.7</v>
      </c>
      <c r="L58" s="50"/>
      <c r="M58" s="116">
        <f>SUM(K58:L58)</f>
        <v>5350.7</v>
      </c>
      <c r="N58" s="50"/>
      <c r="O58" s="116">
        <f>SUM(M58:N58)</f>
        <v>5350.7</v>
      </c>
    </row>
    <row r="59" spans="1:15" ht="13.5" customHeight="1">
      <c r="A59" s="163"/>
      <c r="B59" s="74"/>
      <c r="C59" s="78">
        <v>6351</v>
      </c>
      <c r="D59" s="35"/>
      <c r="E59" s="32" t="s">
        <v>13</v>
      </c>
      <c r="F59" s="164"/>
      <c r="G59" s="159">
        <f>G57</f>
        <v>1500</v>
      </c>
      <c r="H59" s="131"/>
      <c r="I59" s="159">
        <f>SUM(G59:H59)</f>
        <v>1500</v>
      </c>
      <c r="J59" s="131"/>
      <c r="K59" s="159">
        <f>SUM(I59:J59)</f>
        <v>1500</v>
      </c>
      <c r="L59" s="131"/>
      <c r="M59" s="113">
        <f>SUM(K59:L59)</f>
        <v>1500</v>
      </c>
      <c r="N59" s="131"/>
      <c r="O59" s="113">
        <f>SUM(M59:N59)</f>
        <v>1500</v>
      </c>
    </row>
    <row r="60" spans="1:15" ht="14.25" customHeight="1" thickBot="1">
      <c r="A60" s="81"/>
      <c r="B60" s="71"/>
      <c r="C60" s="71">
        <v>5331</v>
      </c>
      <c r="D60" s="29"/>
      <c r="E60" s="29" t="s">
        <v>20</v>
      </c>
      <c r="F60" s="34"/>
      <c r="G60" s="126">
        <v>0</v>
      </c>
      <c r="H60" s="128">
        <v>5350.7</v>
      </c>
      <c r="I60" s="126">
        <f>SUM(G60:H60)</f>
        <v>5350.7</v>
      </c>
      <c r="J60" s="128"/>
      <c r="K60" s="126">
        <f>SUM(I60:J60)</f>
        <v>5350.7</v>
      </c>
      <c r="L60" s="128"/>
      <c r="M60" s="162">
        <f>SUM(K60:L60)</f>
        <v>5350.7</v>
      </c>
      <c r="N60" s="128"/>
      <c r="O60" s="162">
        <f>SUM(M60:N60)</f>
        <v>5350.7</v>
      </c>
    </row>
    <row r="61" spans="1:15" ht="14.25" customHeight="1">
      <c r="A61" s="96">
        <v>19</v>
      </c>
      <c r="B61" s="97">
        <v>4357</v>
      </c>
      <c r="C61" s="98"/>
      <c r="D61" s="112"/>
      <c r="E61" s="114" t="s">
        <v>17</v>
      </c>
      <c r="F61" s="217"/>
      <c r="G61" s="218">
        <f>SUM(G65)</f>
        <v>300</v>
      </c>
      <c r="H61" s="52"/>
      <c r="I61" s="218">
        <f>SUM(I65)</f>
        <v>300</v>
      </c>
      <c r="J61" s="52"/>
      <c r="K61" s="218">
        <f>SUM(K65)</f>
        <v>920</v>
      </c>
      <c r="L61" s="52"/>
      <c r="M61" s="219">
        <f>SUM(M65)</f>
        <v>920</v>
      </c>
      <c r="N61" s="52"/>
      <c r="O61" s="219">
        <f>SUM(O65)</f>
        <v>920</v>
      </c>
    </row>
    <row r="62" spans="1:15" ht="14.25" customHeight="1">
      <c r="A62" s="66"/>
      <c r="B62" s="58"/>
      <c r="C62" s="171">
        <v>6351</v>
      </c>
      <c r="D62" s="28" t="s">
        <v>75</v>
      </c>
      <c r="E62" s="172" t="s">
        <v>77</v>
      </c>
      <c r="F62" s="67"/>
      <c r="G62" s="68">
        <v>100</v>
      </c>
      <c r="H62" s="50"/>
      <c r="I62" s="68">
        <f>SUM(G62:H62)</f>
        <v>100</v>
      </c>
      <c r="J62" s="50">
        <v>-100</v>
      </c>
      <c r="K62" s="68">
        <f>SUM(I62:J62)</f>
        <v>0</v>
      </c>
      <c r="L62" s="50"/>
      <c r="M62" s="116">
        <f>SUM(K62:L62)</f>
        <v>0</v>
      </c>
      <c r="N62" s="50"/>
      <c r="O62" s="116">
        <f>SUM(M62:N62)</f>
        <v>0</v>
      </c>
    </row>
    <row r="63" spans="1:15" ht="14.25" customHeight="1">
      <c r="A63" s="66"/>
      <c r="B63" s="58"/>
      <c r="C63" s="171">
        <v>6351</v>
      </c>
      <c r="D63" s="28" t="s">
        <v>76</v>
      </c>
      <c r="E63" s="172" t="s">
        <v>78</v>
      </c>
      <c r="F63" s="67"/>
      <c r="G63" s="68">
        <v>200</v>
      </c>
      <c r="H63" s="50"/>
      <c r="I63" s="68">
        <f>SUM(G63:H63)</f>
        <v>200</v>
      </c>
      <c r="J63" s="50">
        <v>-200</v>
      </c>
      <c r="K63" s="68">
        <f>SUM(I63:J63)</f>
        <v>0</v>
      </c>
      <c r="L63" s="50"/>
      <c r="M63" s="116">
        <f>SUM(K63:L63)</f>
        <v>0</v>
      </c>
      <c r="N63" s="50"/>
      <c r="O63" s="116">
        <f>SUM(M63:N63)</f>
        <v>0</v>
      </c>
    </row>
    <row r="64" spans="1:15" ht="14.25" customHeight="1">
      <c r="A64" s="66"/>
      <c r="B64" s="58"/>
      <c r="C64" s="171">
        <v>6351</v>
      </c>
      <c r="D64" s="28" t="s">
        <v>81</v>
      </c>
      <c r="E64" s="172" t="s">
        <v>86</v>
      </c>
      <c r="F64" s="67"/>
      <c r="G64" s="68">
        <v>0</v>
      </c>
      <c r="H64" s="50"/>
      <c r="I64" s="68">
        <v>0</v>
      </c>
      <c r="J64" s="50">
        <v>920</v>
      </c>
      <c r="K64" s="68">
        <f>SUM(I64:J64)</f>
        <v>920</v>
      </c>
      <c r="L64" s="50"/>
      <c r="M64" s="116">
        <f>SUM(K64:L64)</f>
        <v>920</v>
      </c>
      <c r="N64" s="50"/>
      <c r="O64" s="116">
        <f>SUM(M64:N64)</f>
        <v>920</v>
      </c>
    </row>
    <row r="65" spans="1:15" ht="14.25" customHeight="1" thickBot="1">
      <c r="A65" s="199"/>
      <c r="B65" s="200"/>
      <c r="C65" s="99">
        <v>6351</v>
      </c>
      <c r="D65" s="201"/>
      <c r="E65" s="201" t="s">
        <v>13</v>
      </c>
      <c r="F65" s="203"/>
      <c r="G65" s="215">
        <f>SUM(G62:G64)</f>
        <v>300</v>
      </c>
      <c r="H65" s="212"/>
      <c r="I65" s="215">
        <f>SUM(I62:I64)</f>
        <v>300</v>
      </c>
      <c r="J65" s="212">
        <v>620</v>
      </c>
      <c r="K65" s="215">
        <f>SUM(K62:K64)</f>
        <v>920</v>
      </c>
      <c r="L65" s="212"/>
      <c r="M65" s="216">
        <f>SUM(M62:M64)</f>
        <v>920</v>
      </c>
      <c r="N65" s="212"/>
      <c r="O65" s="216">
        <f>SUM(O62:O64)</f>
        <v>920</v>
      </c>
    </row>
    <row r="66" spans="1:15" ht="14.25" customHeight="1">
      <c r="A66" s="83">
        <v>28</v>
      </c>
      <c r="B66" s="84">
        <v>4357</v>
      </c>
      <c r="C66" s="84"/>
      <c r="D66" s="33"/>
      <c r="E66" s="85" t="s">
        <v>37</v>
      </c>
      <c r="F66" s="86"/>
      <c r="G66" s="110">
        <f>SUM(G68)</f>
        <v>4300</v>
      </c>
      <c r="H66" s="52"/>
      <c r="I66" s="110">
        <f>SUM(I68)</f>
        <v>26303.7</v>
      </c>
      <c r="J66" s="52"/>
      <c r="K66" s="110">
        <f>SUM(K68)</f>
        <v>23983.7</v>
      </c>
      <c r="L66" s="52"/>
      <c r="M66" s="148">
        <f>SUM(M68)</f>
        <v>6955.700000000001</v>
      </c>
      <c r="N66" s="52"/>
      <c r="O66" s="148">
        <f>SUM(O68)</f>
        <v>6955.700000000001</v>
      </c>
    </row>
    <row r="67" spans="1:15" ht="27" customHeight="1">
      <c r="A67" s="66"/>
      <c r="B67" s="58"/>
      <c r="C67" s="115">
        <v>6121</v>
      </c>
      <c r="D67" s="189" t="s">
        <v>40</v>
      </c>
      <c r="E67" s="174" t="s">
        <v>41</v>
      </c>
      <c r="F67" s="63"/>
      <c r="G67" s="64">
        <v>4300</v>
      </c>
      <c r="H67" s="49">
        <v>22003.7</v>
      </c>
      <c r="I67" s="64">
        <f>SUM(G67:H67)</f>
        <v>26303.7</v>
      </c>
      <c r="J67" s="49">
        <v>-2320</v>
      </c>
      <c r="K67" s="64">
        <f>SUM(I67:J67)</f>
        <v>23983.7</v>
      </c>
      <c r="L67" s="49">
        <v>-17028</v>
      </c>
      <c r="M67" s="170">
        <f>SUM(K67:L67)</f>
        <v>6955.700000000001</v>
      </c>
      <c r="N67" s="49"/>
      <c r="O67" s="170">
        <f>SUM(M67:N67)</f>
        <v>6955.700000000001</v>
      </c>
    </row>
    <row r="68" spans="1:15" ht="14.25" customHeight="1" thickBot="1">
      <c r="A68" s="66"/>
      <c r="B68" s="62"/>
      <c r="C68" s="80">
        <v>6121</v>
      </c>
      <c r="D68" s="28"/>
      <c r="E68" s="32" t="s">
        <v>38</v>
      </c>
      <c r="F68" s="65"/>
      <c r="G68" s="92">
        <f>SUM(G67)</f>
        <v>4300</v>
      </c>
      <c r="H68" s="130">
        <v>22003.7</v>
      </c>
      <c r="I68" s="92">
        <f>SUM(G68:H68)</f>
        <v>26303.7</v>
      </c>
      <c r="J68" s="130">
        <v>-2320</v>
      </c>
      <c r="K68" s="92">
        <f>SUM(I68:J68)</f>
        <v>23983.7</v>
      </c>
      <c r="L68" s="130">
        <v>-17028</v>
      </c>
      <c r="M68" s="234">
        <f>SUM(K68:L68)</f>
        <v>6955.700000000001</v>
      </c>
      <c r="N68" s="130"/>
      <c r="O68" s="234">
        <f>SUM(M68:N68)</f>
        <v>6955.700000000001</v>
      </c>
    </row>
    <row r="69" spans="1:15" ht="14.25" customHeight="1">
      <c r="A69" s="190"/>
      <c r="B69" s="191"/>
      <c r="C69" s="192"/>
      <c r="D69" s="193"/>
      <c r="E69" s="194" t="s">
        <v>15</v>
      </c>
      <c r="F69" s="195"/>
      <c r="G69" s="196">
        <f>SUM(G71)</f>
        <v>1700</v>
      </c>
      <c r="H69" s="197"/>
      <c r="I69" s="196">
        <f>SUM(I71)</f>
        <v>1700</v>
      </c>
      <c r="J69" s="197"/>
      <c r="K69" s="196">
        <f>SUM(K71)</f>
        <v>1700</v>
      </c>
      <c r="L69" s="197"/>
      <c r="M69" s="198">
        <f>SUM(M71)</f>
        <v>2128.5</v>
      </c>
      <c r="N69" s="197"/>
      <c r="O69" s="198">
        <f>SUM(O71)</f>
        <v>3828.5</v>
      </c>
    </row>
    <row r="70" spans="1:15" ht="14.25" customHeight="1">
      <c r="A70" s="66"/>
      <c r="B70" s="58"/>
      <c r="C70" s="58">
        <v>6901</v>
      </c>
      <c r="D70" s="32"/>
      <c r="E70" s="47"/>
      <c r="F70" s="67"/>
      <c r="G70" s="68">
        <v>1700</v>
      </c>
      <c r="H70" s="50"/>
      <c r="I70" s="68">
        <f>SUM(G70:H70)</f>
        <v>1700</v>
      </c>
      <c r="J70" s="50"/>
      <c r="K70" s="68">
        <f>SUM(I70:J70)</f>
        <v>1700</v>
      </c>
      <c r="L70" s="50">
        <v>428.5</v>
      </c>
      <c r="M70" s="116">
        <f>SUM(K70:L70)</f>
        <v>2128.5</v>
      </c>
      <c r="N70" s="50">
        <v>1700</v>
      </c>
      <c r="O70" s="116">
        <f>SUM(M70:N70)</f>
        <v>3828.5</v>
      </c>
    </row>
    <row r="71" spans="1:15" ht="14.25" customHeight="1" thickBot="1">
      <c r="A71" s="199"/>
      <c r="B71" s="200"/>
      <c r="C71" s="99">
        <v>6901</v>
      </c>
      <c r="D71" s="201"/>
      <c r="E71" s="202" t="s">
        <v>21</v>
      </c>
      <c r="F71" s="203"/>
      <c r="G71" s="204">
        <v>1700</v>
      </c>
      <c r="H71" s="101"/>
      <c r="I71" s="204">
        <f>SUM(G71:H71)</f>
        <v>1700</v>
      </c>
      <c r="J71" s="101"/>
      <c r="K71" s="204">
        <f>SUM(I71:J71)</f>
        <v>1700</v>
      </c>
      <c r="L71" s="130">
        <v>428.5</v>
      </c>
      <c r="M71" s="205">
        <f>SUM(K71:L71)</f>
        <v>2128.5</v>
      </c>
      <c r="N71" s="130">
        <v>1700</v>
      </c>
      <c r="O71" s="205">
        <f>SUM(M71:N71)</f>
        <v>3828.5</v>
      </c>
    </row>
    <row r="72" spans="1:15" ht="16.5" thickBot="1">
      <c r="A72" s="88"/>
      <c r="B72" s="89"/>
      <c r="C72" s="89"/>
      <c r="D72" s="90"/>
      <c r="E72" s="91"/>
      <c r="F72" s="94">
        <v>0</v>
      </c>
      <c r="G72" s="94">
        <f>G27+G30+G37+G40+G44+G50+G51+G55+G59+G60+G65+G68+G71</f>
        <v>11000</v>
      </c>
      <c r="H72" s="173">
        <f>H26+H32+H43+H46+H47+H49+H58+H67</f>
        <v>31777.1</v>
      </c>
      <c r="I72" s="182">
        <f>I27+I30+I37+I40+I44+I50+I51+I55+I59+I60+I65+I68+I71</f>
        <v>42777.100000000006</v>
      </c>
      <c r="J72" s="173">
        <f>J46+J47+J48+J49+J62+J63+J64+J67</f>
        <v>0</v>
      </c>
      <c r="K72" s="182">
        <f>K27+K30+K37+K40+K44+K50+K51+K55+K59+K60+K65+K68+K71+K52</f>
        <v>42777.1</v>
      </c>
      <c r="L72" s="173">
        <f>L67+L70</f>
        <v>-16599.5</v>
      </c>
      <c r="M72" s="182">
        <f>M27+M30+M37+M40+M44+M50+M51+M55+M59+M60+M65+M68+M71+M52</f>
        <v>26177.6</v>
      </c>
      <c r="N72" s="173">
        <f>N70+N32+N33+N34</f>
        <v>0</v>
      </c>
      <c r="O72" s="182">
        <f>O27+O30+O37+O40+O44+O50+O51+O55+O59+O60+O65+O68+O71+O52+O35+O36</f>
        <v>26177.6</v>
      </c>
    </row>
    <row r="73" spans="1:15" ht="12.75">
      <c r="A73" s="37"/>
      <c r="B73" s="38"/>
      <c r="C73" s="38"/>
      <c r="D73" s="38"/>
      <c r="E73" s="38"/>
      <c r="F73" s="38"/>
      <c r="G73" s="53"/>
      <c r="H73" s="54"/>
      <c r="I73" s="53"/>
      <c r="J73" s="54"/>
      <c r="K73" s="53"/>
      <c r="L73" s="54"/>
      <c r="M73" s="53"/>
      <c r="N73" s="54"/>
      <c r="O73" s="53"/>
    </row>
    <row r="74" spans="1:15" ht="12.75">
      <c r="A74" s="37"/>
      <c r="B74" s="38"/>
      <c r="C74" s="38"/>
      <c r="D74" s="38"/>
      <c r="E74" s="38"/>
      <c r="F74" s="38"/>
      <c r="G74" s="53"/>
      <c r="H74" s="54"/>
      <c r="I74" s="53"/>
      <c r="J74" s="54"/>
      <c r="K74" s="53"/>
      <c r="L74" s="54"/>
      <c r="M74" s="53"/>
      <c r="N74" s="54"/>
      <c r="O74" s="53"/>
    </row>
    <row r="75" spans="1:15" s="7" customFormat="1" ht="18" customHeight="1" thickBot="1">
      <c r="A75" s="39" t="s">
        <v>8</v>
      </c>
      <c r="B75" s="39"/>
      <c r="C75" s="39"/>
      <c r="D75" s="39"/>
      <c r="E75" s="39"/>
      <c r="F75" s="39"/>
      <c r="G75" s="56"/>
      <c r="H75" s="55"/>
      <c r="I75" s="55"/>
      <c r="J75" s="55"/>
      <c r="K75" s="55"/>
      <c r="L75" s="55"/>
      <c r="M75" s="55"/>
      <c r="N75" s="55"/>
      <c r="O75" s="55"/>
    </row>
    <row r="76" spans="1:15" s="9" customFormat="1" ht="16.5" thickBot="1">
      <c r="A76" s="40" t="s">
        <v>9</v>
      </c>
      <c r="B76" s="36"/>
      <c r="C76" s="36"/>
      <c r="D76" s="144"/>
      <c r="E76" s="41"/>
      <c r="F76" s="42"/>
      <c r="G76" s="8" t="s">
        <v>10</v>
      </c>
      <c r="H76" s="184" t="s">
        <v>34</v>
      </c>
      <c r="I76" s="8" t="s">
        <v>35</v>
      </c>
      <c r="J76" s="184"/>
      <c r="K76" s="8" t="s">
        <v>35</v>
      </c>
      <c r="L76" s="184"/>
      <c r="M76" s="8" t="s">
        <v>35</v>
      </c>
      <c r="N76" s="184"/>
      <c r="O76" s="8" t="s">
        <v>35</v>
      </c>
    </row>
    <row r="77" spans="1:15" s="9" customFormat="1" ht="15">
      <c r="A77" s="175" t="s">
        <v>25</v>
      </c>
      <c r="B77" s="43"/>
      <c r="C77" s="141">
        <v>6121</v>
      </c>
      <c r="D77" s="145"/>
      <c r="E77" s="44" t="s">
        <v>79</v>
      </c>
      <c r="F77" s="152"/>
      <c r="G77" s="149">
        <f>G30+G37+G68</f>
        <v>6300</v>
      </c>
      <c r="H77" s="220">
        <f>H37+H68</f>
        <v>25003.7</v>
      </c>
      <c r="I77" s="149">
        <f>I30+I37+I68</f>
        <v>31303.7</v>
      </c>
      <c r="J77" s="220">
        <f>J68</f>
        <v>-2320</v>
      </c>
      <c r="K77" s="149">
        <f>K30+K37+K68</f>
        <v>28983.7</v>
      </c>
      <c r="L77" s="220">
        <f>L68</f>
        <v>-17028</v>
      </c>
      <c r="M77" s="149">
        <f>M30+M37+M68</f>
        <v>11955.7</v>
      </c>
      <c r="N77" s="220">
        <f>N32</f>
        <v>-3000</v>
      </c>
      <c r="O77" s="149">
        <f>O30+O37+O68</f>
        <v>8955.7</v>
      </c>
    </row>
    <row r="78" spans="1:15" ht="12.75">
      <c r="A78" s="175" t="s">
        <v>25</v>
      </c>
      <c r="B78" s="176"/>
      <c r="C78" s="177">
        <v>6351</v>
      </c>
      <c r="D78" s="178"/>
      <c r="E78" s="179" t="s">
        <v>18</v>
      </c>
      <c r="F78" s="180"/>
      <c r="G78" s="181">
        <f>G27+G40+G44+G50+G55+G59+G65</f>
        <v>3000</v>
      </c>
      <c r="H78" s="186">
        <f>H27+H44+H50</f>
        <v>835.7</v>
      </c>
      <c r="I78" s="181">
        <f>I27+I40+I44+I50+I55+I59+I65</f>
        <v>3835.7</v>
      </c>
      <c r="J78" s="186">
        <f>J50+J65</f>
        <v>413.4</v>
      </c>
      <c r="K78" s="181">
        <f>K27+K40+K44+K50+K55+K59+K65</f>
        <v>4249.1</v>
      </c>
      <c r="L78" s="186">
        <f>L50+L65</f>
        <v>0</v>
      </c>
      <c r="M78" s="181">
        <f>M27+M40+M44+M50+M55+M59+M65</f>
        <v>4249.1</v>
      </c>
      <c r="N78" s="186">
        <f>N33</f>
        <v>130</v>
      </c>
      <c r="O78" s="181">
        <f>O27+O40+O44+O50+O55+O59+O65+O36</f>
        <v>4379.1</v>
      </c>
    </row>
    <row r="79" spans="1:15" ht="12.75">
      <c r="A79" s="45" t="s">
        <v>25</v>
      </c>
      <c r="B79" s="46"/>
      <c r="C79" s="142">
        <v>5331</v>
      </c>
      <c r="D79" s="146"/>
      <c r="E79" s="47" t="s">
        <v>19</v>
      </c>
      <c r="F79" s="153"/>
      <c r="G79" s="150">
        <f>G51+G60</f>
        <v>0</v>
      </c>
      <c r="H79" s="185">
        <f>H51+H60</f>
        <v>5937.7</v>
      </c>
      <c r="I79" s="150">
        <f>I51+I60</f>
        <v>5937.7</v>
      </c>
      <c r="J79" s="185">
        <f>J51</f>
        <v>-587</v>
      </c>
      <c r="K79" s="150">
        <f>K51+K60</f>
        <v>5350.7</v>
      </c>
      <c r="L79" s="185">
        <f>L51</f>
        <v>0</v>
      </c>
      <c r="M79" s="150">
        <f>M51+M60</f>
        <v>5350.7</v>
      </c>
      <c r="N79" s="185">
        <f>N51</f>
        <v>0</v>
      </c>
      <c r="O79" s="150">
        <f>O51+O60</f>
        <v>5350.7</v>
      </c>
    </row>
    <row r="80" spans="1:15" ht="12.75">
      <c r="A80" s="45" t="s">
        <v>25</v>
      </c>
      <c r="B80" s="46"/>
      <c r="C80" s="142">
        <v>5171</v>
      </c>
      <c r="D80" s="146"/>
      <c r="E80" s="47" t="s">
        <v>84</v>
      </c>
      <c r="F80" s="153"/>
      <c r="G80" s="150">
        <v>0</v>
      </c>
      <c r="H80" s="185">
        <v>0</v>
      </c>
      <c r="I80" s="150">
        <v>0</v>
      </c>
      <c r="J80" s="185">
        <f>J48</f>
        <v>2493.6</v>
      </c>
      <c r="K80" s="150">
        <f>K52</f>
        <v>2493.6</v>
      </c>
      <c r="L80" s="185">
        <f>L48</f>
        <v>0</v>
      </c>
      <c r="M80" s="150">
        <f>M52</f>
        <v>2493.6</v>
      </c>
      <c r="N80" s="185">
        <f>N34</f>
        <v>1170</v>
      </c>
      <c r="O80" s="150">
        <f>O52+O35</f>
        <v>3663.6</v>
      </c>
    </row>
    <row r="81" spans="1:15" ht="13.5" thickBot="1">
      <c r="A81" s="206" t="s">
        <v>25</v>
      </c>
      <c r="B81" s="38"/>
      <c r="C81" s="165">
        <v>6901</v>
      </c>
      <c r="D81" s="166"/>
      <c r="E81" s="167" t="s">
        <v>21</v>
      </c>
      <c r="F81" s="168"/>
      <c r="G81" s="169">
        <f>G71</f>
        <v>1700</v>
      </c>
      <c r="H81" s="187">
        <v>0</v>
      </c>
      <c r="I81" s="188">
        <f aca="true" t="shared" si="4" ref="I81:O81">I71</f>
        <v>1700</v>
      </c>
      <c r="J81" s="187">
        <f t="shared" si="4"/>
        <v>0</v>
      </c>
      <c r="K81" s="188">
        <f t="shared" si="4"/>
        <v>1700</v>
      </c>
      <c r="L81" s="187">
        <f t="shared" si="4"/>
        <v>428.5</v>
      </c>
      <c r="M81" s="188">
        <f t="shared" si="4"/>
        <v>2128.5</v>
      </c>
      <c r="N81" s="187">
        <f t="shared" si="4"/>
        <v>1700</v>
      </c>
      <c r="O81" s="188">
        <f t="shared" si="4"/>
        <v>3828.5</v>
      </c>
    </row>
    <row r="82" spans="1:15" ht="15.75" thickBot="1">
      <c r="A82" s="102"/>
      <c r="B82" s="103"/>
      <c r="C82" s="143"/>
      <c r="D82" s="147"/>
      <c r="E82" s="104" t="s">
        <v>16</v>
      </c>
      <c r="F82" s="143"/>
      <c r="G82" s="151">
        <f aca="true" t="shared" si="5" ref="G82:O82">SUM(G77:G81)</f>
        <v>11000</v>
      </c>
      <c r="H82" s="183">
        <f t="shared" si="5"/>
        <v>31777.100000000002</v>
      </c>
      <c r="I82" s="160">
        <f t="shared" si="5"/>
        <v>42777.1</v>
      </c>
      <c r="J82" s="183">
        <f t="shared" si="5"/>
        <v>0</v>
      </c>
      <c r="K82" s="160">
        <f t="shared" si="5"/>
        <v>42777.1</v>
      </c>
      <c r="L82" s="183">
        <f t="shared" si="5"/>
        <v>-16599.5</v>
      </c>
      <c r="M82" s="160">
        <f t="shared" si="5"/>
        <v>26177.6</v>
      </c>
      <c r="N82" s="183">
        <f t="shared" si="5"/>
        <v>0</v>
      </c>
      <c r="O82" s="160">
        <f t="shared" si="5"/>
        <v>26177.6</v>
      </c>
    </row>
    <row r="83" spans="1:15" ht="12.75">
      <c r="A83" s="15" t="s">
        <v>31</v>
      </c>
      <c r="B83" s="15"/>
      <c r="C83" s="15" t="s">
        <v>32</v>
      </c>
      <c r="D83" s="15"/>
      <c r="E83" s="15"/>
      <c r="F83" s="39" t="s">
        <v>80</v>
      </c>
      <c r="G83" s="57"/>
      <c r="H83" s="57"/>
      <c r="I83" s="57"/>
      <c r="J83" s="57"/>
      <c r="K83" s="57"/>
      <c r="L83" s="55"/>
      <c r="M83" s="55"/>
      <c r="N83" s="57"/>
      <c r="O83" s="57"/>
    </row>
    <row r="84" spans="1:15" ht="12.75">
      <c r="A84" s="15"/>
      <c r="B84" s="15"/>
      <c r="C84" s="15"/>
      <c r="D84" s="15"/>
      <c r="E84" s="15"/>
      <c r="F84" s="15"/>
      <c r="G84" s="57"/>
      <c r="H84" s="57"/>
      <c r="I84" s="57"/>
      <c r="J84" s="57"/>
      <c r="K84" s="57"/>
      <c r="L84" s="57"/>
      <c r="M84" s="57"/>
      <c r="N84" s="57"/>
      <c r="O84" s="57"/>
    </row>
    <row r="85" spans="1:15" ht="12.75">
      <c r="A85" s="95"/>
      <c r="B85" s="95"/>
      <c r="C85" s="95"/>
      <c r="D85" s="95"/>
      <c r="E85" s="95"/>
      <c r="F85" s="15"/>
      <c r="G85" s="57"/>
      <c r="H85" s="57"/>
      <c r="I85" s="57"/>
      <c r="J85" s="57"/>
      <c r="K85" s="117"/>
      <c r="L85" s="57"/>
      <c r="M85" s="57"/>
      <c r="N85" s="57"/>
      <c r="O85" s="57"/>
    </row>
    <row r="86" spans="1:15" ht="12.75">
      <c r="A86" s="15"/>
      <c r="B86" s="15"/>
      <c r="C86" s="15"/>
      <c r="D86" s="15"/>
      <c r="E86" s="15"/>
      <c r="F86" s="15"/>
      <c r="G86" s="117"/>
      <c r="H86" s="57"/>
      <c r="I86" s="57"/>
      <c r="J86" s="57"/>
      <c r="K86" s="57"/>
      <c r="L86" s="57"/>
      <c r="M86" s="57"/>
      <c r="N86" s="57"/>
      <c r="O86" s="57"/>
    </row>
    <row r="87" spans="1:15" ht="12.75">
      <c r="A87" s="15"/>
      <c r="B87" s="15"/>
      <c r="C87" s="15"/>
      <c r="D87" s="15"/>
      <c r="E87" s="15"/>
      <c r="F87" s="15"/>
      <c r="G87" s="57"/>
      <c r="H87" s="57"/>
      <c r="I87" s="57"/>
      <c r="J87" s="57"/>
      <c r="K87" s="57"/>
      <c r="L87" s="57"/>
      <c r="M87" s="57"/>
      <c r="N87" s="57"/>
      <c r="O87" s="57"/>
    </row>
    <row r="88" spans="1:15" ht="12.75">
      <c r="A88" s="15"/>
      <c r="B88" s="15"/>
      <c r="C88" s="15"/>
      <c r="D88" s="15"/>
      <c r="E88" s="15"/>
      <c r="F88" s="15"/>
      <c r="G88" s="57"/>
      <c r="H88" s="57"/>
      <c r="I88" s="57"/>
      <c r="J88" s="57"/>
      <c r="K88" s="57"/>
      <c r="L88" s="57"/>
      <c r="M88" s="57"/>
      <c r="N88" s="57"/>
      <c r="O88" s="57"/>
    </row>
    <row r="89" spans="1:15" ht="12.75">
      <c r="A89" s="15"/>
      <c r="B89" s="15"/>
      <c r="C89" s="15"/>
      <c r="D89" s="15"/>
      <c r="E89" s="15"/>
      <c r="F89" s="15"/>
      <c r="G89" s="57"/>
      <c r="H89" s="57"/>
      <c r="I89" s="117"/>
      <c r="J89" s="57"/>
      <c r="K89" s="57"/>
      <c r="L89" s="57"/>
      <c r="M89" s="57"/>
      <c r="N89" s="57"/>
      <c r="O89" s="57"/>
    </row>
    <row r="90" spans="1:1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.75">
      <c r="A92" s="15"/>
      <c r="B92" s="15"/>
      <c r="C92" s="15"/>
      <c r="D92" s="15"/>
      <c r="E92" s="15"/>
      <c r="F92" s="15"/>
      <c r="G92" s="18"/>
      <c r="H92" s="15"/>
      <c r="I92" s="15"/>
      <c r="J92" s="15"/>
      <c r="K92" s="15"/>
      <c r="L92" s="15"/>
      <c r="M92" s="15"/>
      <c r="N92" s="15"/>
      <c r="O92" s="15"/>
    </row>
    <row r="93" spans="1:1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</sheetData>
  <sheetProtection/>
  <mergeCells count="3">
    <mergeCell ref="H23:K23"/>
    <mergeCell ref="L23:M23"/>
    <mergeCell ref="N23:O2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Andrea Olšáková</cp:lastModifiedBy>
  <cp:lastPrinted>2012-06-20T09:26:31Z</cp:lastPrinted>
  <dcterms:created xsi:type="dcterms:W3CDTF">2007-01-11T11:12:55Z</dcterms:created>
  <dcterms:modified xsi:type="dcterms:W3CDTF">2012-06-28T06:17:55Z</dcterms:modified>
  <cp:category/>
  <cp:version/>
  <cp:contentType/>
  <cp:contentStatus/>
</cp:coreProperties>
</file>