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rozpočet'!$A$1:$R$121</definedName>
  </definedNames>
  <calcPr fullCalcOnLoad="1"/>
</workbook>
</file>

<file path=xl/sharedStrings.xml><?xml version="1.0" encoding="utf-8"?>
<sst xmlns="http://schemas.openxmlformats.org/spreadsheetml/2006/main" count="190" uniqueCount="159">
  <si>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</si>
  <si>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</si>
  <si>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</si>
  <si>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</si>
  <si>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</si>
  <si>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</si>
  <si>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</si>
  <si>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</si>
  <si>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</si>
  <si>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</si>
  <si>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</si>
  <si>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</si>
  <si>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</si>
  <si>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</si>
  <si>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</si>
  <si>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</si>
  <si>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</si>
  <si>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</si>
  <si>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</si>
  <si>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</si>
  <si>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</si>
  <si>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</si>
  <si>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</si>
  <si>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</si>
  <si>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</si>
  <si>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</si>
  <si>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</si>
  <si>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</si>
  <si>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</si>
  <si>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</si>
  <si>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</si>
  <si>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</si>
  <si>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</si>
  <si>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</si>
  <si>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</si>
  <si>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</si>
  <si>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</si>
  <si>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</si>
  <si>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</si>
  <si>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</si>
  <si>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</si>
  <si>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</si>
  <si>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</si>
  <si>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</si>
  <si>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</si>
  <si>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</si>
  <si>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</si>
  <si>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</si>
  <si>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</si>
  <si>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</si>
  <si>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</si>
  <si>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</si>
  <si>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</si>
  <si>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</si>
  <si>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</si>
  <si>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</si>
  <si>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</si>
  <si>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</si>
  <si>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</si>
  <si>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</si>
  <si>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</si>
  <si>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</si>
  <si>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</si>
  <si>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</si>
  <si>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</si>
  <si>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</si>
  <si>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</si>
  <si>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</si>
  <si>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</si>
  <si>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</si>
  <si>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</si>
  <si>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</si>
  <si>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</si>
  <si>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</si>
  <si>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</si>
  <si>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</si>
  <si>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</si>
  <si>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</si>
  <si>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</si>
  <si>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</si>
  <si>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</si>
  <si>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</si>
  <si>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</si>
  <si>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</si>
  <si>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</si>
  <si>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</si>
  <si>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</si>
  <si>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</si>
  <si>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</si>
  <si>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</si>
  <si>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</si>
  <si>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</si>
  <si>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</si>
  <si>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</si>
  <si>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</si>
  <si>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</si>
  <si>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</si>
  <si>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</si>
  <si>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</si>
  <si>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</si>
  <si>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</si>
  <si>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</si>
  <si>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</si>
  <si>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</si>
  <si>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</si>
  <si>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</si>
  <si>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</si>
  <si>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2 ks sanitních vozidel - systém RV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</si>
  <si>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</si>
  <si>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</si>
  <si>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</si>
  <si>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</si>
  <si>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</si>
  <si>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</si>
  <si>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</si>
  <si>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</si>
  <si>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</si>
  <si>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</si>
  <si>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</si>
  <si>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</si>
  <si>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</si>
  <si>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</si>
  <si>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</si>
  <si>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</si>
  <si>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</si>
  <si>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</si>
  <si>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</si>
  <si>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</si>
  <si>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</si>
  <si>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</si>
  <si>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</si>
  <si>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</si>
  <si>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</si>
  <si>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Kapitola 50 - Fond rozvoje a reprodukce Královéhradeckého kraje rok 2011 - sumář 2. zm. rozpočtu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</si>
  <si>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</si>
  <si>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</si>
  <si>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</si>
  <si>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</si>
  <si>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</si>
  <si>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</si>
  <si>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</si>
  <si>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</si>
  <si>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</si>
  <si>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Oprava 2 kusů výtahů v Horní nemocnici</t>
  </si>
  <si>
    <t>ZD/11/406</t>
  </si>
  <si>
    <t>Zpracování PD rokonstrukce psychiatrie Nové Město</t>
  </si>
  <si>
    <t>ZD/11/407</t>
  </si>
  <si>
    <t>Přeshraniční spolupráce zdr. záchr. sl. KHK a Jel. Góry</t>
  </si>
  <si>
    <t>Schválil: Mgr. Jitka Bučková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</si>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</sst>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4" fillId="36" borderId="43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0" borderId="4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2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164" fontId="12" fillId="0" borderId="47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164" fontId="8" fillId="0" borderId="47" xfId="0" applyNumberFormat="1" applyFont="1" applyBorder="1" applyAlignment="1">
      <alignment horizontal="right"/>
    </xf>
    <xf numFmtId="164" fontId="4" fillId="35" borderId="45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3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4" xfId="0" applyNumberFormat="1" applyFont="1" applyFill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41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5" fillId="0" borderId="54" xfId="0" applyNumberFormat="1" applyFont="1" applyBorder="1" applyAlignment="1">
      <alignment horizontal="right"/>
    </xf>
    <xf numFmtId="164" fontId="15" fillId="0" borderId="45" xfId="0" applyNumberFormat="1" applyFont="1" applyBorder="1" applyAlignment="1">
      <alignment horizontal="right"/>
    </xf>
    <xf numFmtId="164" fontId="15" fillId="0" borderId="59" xfId="0" applyNumberFormat="1" applyFont="1" applyFill="1" applyBorder="1" applyAlignment="1">
      <alignment horizontal="right"/>
    </xf>
    <xf numFmtId="164" fontId="3" fillId="34" borderId="59" xfId="0" applyNumberFormat="1" applyFont="1" applyFill="1" applyBorder="1" applyAlignment="1">
      <alignment horizontal="right"/>
    </xf>
    <xf numFmtId="164" fontId="11" fillId="0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6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164" fontId="0" fillId="0" borderId="44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15" fillId="0" borderId="44" xfId="0" applyNumberFormat="1" applyFont="1" applyBorder="1" applyAlignment="1">
      <alignment horizontal="right"/>
    </xf>
    <xf numFmtId="164" fontId="8" fillId="33" borderId="64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5" xfId="0" applyNumberFormat="1" applyFon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164" fontId="4" fillId="37" borderId="39" xfId="0" applyNumberFormat="1" applyFont="1" applyFill="1" applyBorder="1" applyAlignment="1">
      <alignment horizontal="right"/>
    </xf>
    <xf numFmtId="164" fontId="4" fillId="33" borderId="40" xfId="0" applyNumberFormat="1" applyFont="1" applyFill="1" applyBorder="1" applyAlignment="1">
      <alignment horizontal="right"/>
    </xf>
    <xf numFmtId="164" fontId="4" fillId="37" borderId="59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55" fillId="33" borderId="30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4" fillId="38" borderId="44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5" fillId="33" borderId="40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left" wrapText="1"/>
    </xf>
    <xf numFmtId="164" fontId="13" fillId="33" borderId="40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4" xfId="0" applyNumberFormat="1" applyFont="1" applyFill="1" applyBorder="1" applyAlignment="1">
      <alignment horizontal="right" wrapText="1"/>
    </xf>
    <xf numFmtId="164" fontId="53" fillId="33" borderId="40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164" fontId="4" fillId="36" borderId="45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164" fontId="56" fillId="33" borderId="31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left"/>
    </xf>
    <xf numFmtId="164" fontId="4" fillId="35" borderId="39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164" fontId="0" fillId="33" borderId="38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4" fillId="0" borderId="49" xfId="0" applyFont="1" applyBorder="1" applyAlignment="1">
      <alignment horizontal="left"/>
    </xf>
    <xf numFmtId="164" fontId="7" fillId="0" borderId="52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133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14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31</v>
      </c>
      <c r="F4" s="22"/>
      <c r="G4" s="130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95" t="s">
        <v>125</v>
      </c>
      <c r="F5" s="13"/>
      <c r="G5" s="196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95" t="s">
        <v>34</v>
      </c>
      <c r="F6" s="13"/>
      <c r="G6" s="196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95" t="s">
        <v>130</v>
      </c>
      <c r="F7" s="13"/>
      <c r="G7" s="196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14"/>
      <c r="B8" s="14"/>
      <c r="C8" s="14"/>
      <c r="D8" s="17"/>
      <c r="E8" s="27" t="s">
        <v>21</v>
      </c>
      <c r="F8" s="28"/>
      <c r="G8" s="125">
        <f>SUM(G3:G7)</f>
        <v>147316.40000000002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42" t="s">
        <v>124</v>
      </c>
      <c r="B9" s="17"/>
      <c r="C9" s="17"/>
      <c r="D9" s="17"/>
      <c r="E9" s="115"/>
      <c r="F9" s="115"/>
      <c r="G9" s="116"/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7"/>
      <c r="B10" s="17"/>
      <c r="C10" s="17"/>
      <c r="D10" s="17"/>
      <c r="E10" s="17"/>
      <c r="F10" s="17"/>
      <c r="G10" s="24"/>
      <c r="H10" s="20"/>
      <c r="I10" s="20"/>
      <c r="J10" s="17"/>
      <c r="K10" s="17"/>
      <c r="L10" s="17"/>
      <c r="M10" s="17"/>
      <c r="N10" s="17"/>
      <c r="O10" s="17"/>
    </row>
    <row r="11" spans="1:15" ht="15" customHeight="1" thickBot="1">
      <c r="A11" s="23" t="s">
        <v>0</v>
      </c>
      <c r="B11" s="25"/>
      <c r="C11" s="25"/>
      <c r="D11" s="25"/>
      <c r="E11" s="25"/>
      <c r="F11" s="25"/>
      <c r="G11" s="51">
        <v>79780</v>
      </c>
      <c r="H11" s="124" t="s">
        <v>22</v>
      </c>
      <c r="I11" s="141" t="s">
        <v>23</v>
      </c>
      <c r="J11" s="13"/>
      <c r="K11" s="13"/>
      <c r="L11" s="13"/>
      <c r="M11" s="13"/>
      <c r="N11" s="17"/>
      <c r="O11" s="17"/>
    </row>
    <row r="12" spans="1:15" ht="15" customHeight="1">
      <c r="A12" s="21" t="s">
        <v>2</v>
      </c>
      <c r="B12" s="22"/>
      <c r="C12" s="22"/>
      <c r="D12" s="22"/>
      <c r="E12" s="22" t="s">
        <v>32</v>
      </c>
      <c r="F12" s="126"/>
      <c r="G12" s="127">
        <v>-70280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78" t="s">
        <v>35</v>
      </c>
      <c r="B13" s="136"/>
      <c r="C13" s="136"/>
      <c r="D13" s="136"/>
      <c r="E13" s="136"/>
      <c r="F13" s="137"/>
      <c r="G13" s="138">
        <v>28725.9</v>
      </c>
      <c r="H13" s="20"/>
      <c r="I13" s="20"/>
      <c r="J13" s="13"/>
      <c r="K13" s="13"/>
      <c r="L13" s="13"/>
      <c r="M13" s="13"/>
      <c r="N13" s="17"/>
      <c r="O13" s="17"/>
    </row>
    <row r="14" spans="1:15" ht="15" customHeight="1">
      <c r="A14" s="178" t="s">
        <v>36</v>
      </c>
      <c r="B14" s="136"/>
      <c r="C14" s="136"/>
      <c r="D14" s="136"/>
      <c r="E14" s="136"/>
      <c r="F14" s="137"/>
      <c r="G14" s="138">
        <v>-28725.9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78" t="s">
        <v>126</v>
      </c>
      <c r="B15" s="136"/>
      <c r="C15" s="136"/>
      <c r="D15" s="136"/>
      <c r="E15" s="136"/>
      <c r="F15" s="137"/>
      <c r="G15" s="138">
        <v>22851.7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78" t="s">
        <v>129</v>
      </c>
      <c r="B16" s="136"/>
      <c r="C16" s="136"/>
      <c r="D16" s="136"/>
      <c r="E16" s="136"/>
      <c r="F16" s="137"/>
      <c r="G16" s="138">
        <v>-22851.7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78" t="s">
        <v>127</v>
      </c>
      <c r="B17" s="136"/>
      <c r="C17" s="136"/>
      <c r="D17" s="136"/>
      <c r="E17" s="136"/>
      <c r="F17" s="137"/>
      <c r="G17" s="138">
        <v>-4041.2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78" t="s">
        <v>128</v>
      </c>
      <c r="B18" s="136"/>
      <c r="C18" s="136"/>
      <c r="D18" s="136"/>
      <c r="E18" s="136"/>
      <c r="F18" s="137"/>
      <c r="G18" s="138">
        <v>-201.5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78" t="s">
        <v>131</v>
      </c>
      <c r="B19" s="136"/>
      <c r="C19" s="136"/>
      <c r="D19" s="136"/>
      <c r="E19" s="136"/>
      <c r="F19" s="137"/>
      <c r="G19" s="138">
        <v>20000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78" t="s">
        <v>132</v>
      </c>
      <c r="B20" s="136"/>
      <c r="C20" s="136"/>
      <c r="D20" s="136"/>
      <c r="E20" s="136"/>
      <c r="F20" s="137"/>
      <c r="G20" s="138">
        <v>-20000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78" t="s">
        <v>158</v>
      </c>
      <c r="B21" s="136"/>
      <c r="C21" s="136"/>
      <c r="D21" s="136"/>
      <c r="E21" s="136"/>
      <c r="F21" s="137"/>
      <c r="G21" s="138">
        <v>-20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39" t="s">
        <v>3</v>
      </c>
      <c r="B22" s="128"/>
      <c r="C22" s="128"/>
      <c r="D22" s="128"/>
      <c r="E22" s="128"/>
      <c r="F22" s="129"/>
      <c r="G22" s="140">
        <f>SUM(G11+G13+G14+G12+G17+G18+G21)</f>
        <v>5237.3</v>
      </c>
      <c r="H22" s="142">
        <f>G11+G13+G17+G15+G19</f>
        <v>147316.4</v>
      </c>
      <c r="I22" s="20"/>
      <c r="J22" s="13"/>
      <c r="K22" s="13"/>
      <c r="L22" s="13"/>
      <c r="M22" s="13"/>
      <c r="N22" s="17"/>
      <c r="O22" s="17"/>
    </row>
    <row r="23" spans="1:15" ht="15" customHeight="1">
      <c r="A23" s="251"/>
      <c r="B23" s="136"/>
      <c r="C23" s="136"/>
      <c r="D23" s="136"/>
      <c r="E23" s="136"/>
      <c r="F23" s="137"/>
      <c r="G23" s="252"/>
      <c r="H23" s="142"/>
      <c r="I23" s="20"/>
      <c r="J23" s="13"/>
      <c r="K23" s="13"/>
      <c r="L23" s="13"/>
      <c r="M23" s="13"/>
      <c r="N23" s="17"/>
      <c r="O23" s="17"/>
    </row>
    <row r="24" spans="1:15" ht="15" customHeight="1">
      <c r="A24" s="135"/>
      <c r="B24" s="136"/>
      <c r="C24" s="136"/>
      <c r="D24" s="136"/>
      <c r="E24" s="136"/>
      <c r="F24" s="137"/>
      <c r="G24" s="138"/>
      <c r="H24" s="142"/>
      <c r="I24" s="20"/>
      <c r="J24" s="13"/>
      <c r="K24" s="13"/>
      <c r="L24" s="13"/>
      <c r="M24" s="13"/>
      <c r="N24" s="17"/>
      <c r="O24" s="17"/>
    </row>
    <row r="25" spans="1:15" ht="15" customHeight="1">
      <c r="A25" s="157"/>
      <c r="B25" s="158"/>
      <c r="C25" s="158"/>
      <c r="D25" s="158"/>
      <c r="E25" s="158"/>
      <c r="F25" s="159"/>
      <c r="G25" s="160"/>
      <c r="H25" s="142"/>
      <c r="I25" s="20"/>
      <c r="J25" s="13"/>
      <c r="K25" s="13"/>
      <c r="L25" s="13"/>
      <c r="M25" s="13"/>
      <c r="N25" s="17"/>
      <c r="O25" s="17"/>
    </row>
    <row r="26" spans="1:15" ht="15" customHeight="1" thickBot="1">
      <c r="A26" s="27" t="s">
        <v>3</v>
      </c>
      <c r="B26" s="28"/>
      <c r="C26" s="28"/>
      <c r="D26" s="28"/>
      <c r="E26" s="28"/>
      <c r="F26" s="29"/>
      <c r="G26" s="120">
        <f>SUM(G22)</f>
        <v>5237.3</v>
      </c>
      <c r="H26" s="142">
        <f>G11+G13+G17+G15+G19</f>
        <v>147316.4</v>
      </c>
      <c r="I26" s="124">
        <f>H22+G12+G14+G18+G16+G20+G21</f>
        <v>5237.299999999992</v>
      </c>
      <c r="J26" s="13"/>
      <c r="K26" s="13"/>
      <c r="L26" s="13"/>
      <c r="M26" s="13"/>
      <c r="N26" s="17"/>
      <c r="O26" s="17"/>
    </row>
    <row r="27" spans="1:15" ht="15" customHeight="1">
      <c r="A27" s="40"/>
      <c r="B27" s="13"/>
      <c r="C27" s="13"/>
      <c r="D27" s="13"/>
      <c r="E27" s="13"/>
      <c r="F27" s="13"/>
      <c r="G27" s="116"/>
      <c r="H27" s="20"/>
      <c r="I27" s="124"/>
      <c r="J27" s="13"/>
      <c r="K27" s="13"/>
      <c r="L27" s="13"/>
      <c r="M27" s="13"/>
      <c r="N27" s="17"/>
      <c r="O27" s="17"/>
    </row>
    <row r="28" spans="1:15" ht="12" customHeight="1" thickBot="1">
      <c r="A28" s="13"/>
      <c r="B28" s="13"/>
      <c r="C28" s="13"/>
      <c r="D28" s="13"/>
      <c r="E28" s="13"/>
      <c r="F28" s="13"/>
      <c r="G28" s="26"/>
      <c r="H28" s="20" t="s">
        <v>20</v>
      </c>
      <c r="I28" s="20"/>
      <c r="J28" s="17"/>
      <c r="K28" s="17"/>
      <c r="L28" s="17"/>
      <c r="M28" s="17"/>
      <c r="N28" s="17"/>
      <c r="O28" s="17"/>
    </row>
    <row r="29" spans="1:15" ht="57.75" customHeight="1" thickBot="1">
      <c r="A29" s="13"/>
      <c r="B29" s="13"/>
      <c r="C29" s="13"/>
      <c r="D29" s="13"/>
      <c r="E29" s="13"/>
      <c r="F29" s="13"/>
      <c r="G29" s="26"/>
      <c r="H29" s="253" t="s">
        <v>118</v>
      </c>
      <c r="I29" s="256"/>
      <c r="J29" s="254"/>
      <c r="K29" s="254"/>
      <c r="L29" s="253" t="s">
        <v>26</v>
      </c>
      <c r="M29" s="254"/>
      <c r="N29" s="254"/>
      <c r="O29" s="255"/>
    </row>
    <row r="30" spans="1:21" ht="107.25" customHeight="1" thickBot="1">
      <c r="A30" s="3" t="s">
        <v>14</v>
      </c>
      <c r="B30" s="4" t="s">
        <v>4</v>
      </c>
      <c r="C30" s="11" t="s">
        <v>5</v>
      </c>
      <c r="D30" s="5" t="s">
        <v>6</v>
      </c>
      <c r="E30" s="5" t="s">
        <v>7</v>
      </c>
      <c r="F30" s="5" t="s">
        <v>12</v>
      </c>
      <c r="G30" s="70" t="s">
        <v>30</v>
      </c>
      <c r="H30" s="156" t="s">
        <v>116</v>
      </c>
      <c r="I30" s="70" t="s">
        <v>11</v>
      </c>
      <c r="J30" s="167" t="s">
        <v>119</v>
      </c>
      <c r="K30" s="6" t="s">
        <v>11</v>
      </c>
      <c r="L30" s="69" t="s">
        <v>149</v>
      </c>
      <c r="M30" s="6" t="s">
        <v>11</v>
      </c>
      <c r="N30" s="167" t="s">
        <v>27</v>
      </c>
      <c r="O30" s="6" t="s">
        <v>11</v>
      </c>
      <c r="U30" s="2"/>
    </row>
    <row r="31" spans="1:15" ht="14.25" customHeight="1">
      <c r="A31" s="94">
        <v>92</v>
      </c>
      <c r="B31" s="95">
        <v>3522</v>
      </c>
      <c r="C31" s="86"/>
      <c r="D31" s="71"/>
      <c r="E31" s="87" t="s">
        <v>37</v>
      </c>
      <c r="F31" s="88"/>
      <c r="G31" s="117">
        <f>SUM(G42+G43+G44)</f>
        <v>12916</v>
      </c>
      <c r="H31" s="55"/>
      <c r="I31" s="117">
        <f>SUM(I42+I43+I44)</f>
        <v>26510.7</v>
      </c>
      <c r="J31" s="55"/>
      <c r="K31" s="117">
        <f>SUM(K42+K43+K44)</f>
        <v>29860.7</v>
      </c>
      <c r="L31" s="168"/>
      <c r="M31" s="117">
        <f>SUM(M42+M43+M44)</f>
        <v>30248.7</v>
      </c>
      <c r="N31" s="168"/>
      <c r="O31" s="166"/>
    </row>
    <row r="32" spans="1:15" ht="14.25" customHeight="1">
      <c r="A32" s="77"/>
      <c r="B32" s="68"/>
      <c r="C32" s="68">
        <v>6121</v>
      </c>
      <c r="D32" s="30" t="s">
        <v>38</v>
      </c>
      <c r="E32" s="30" t="s">
        <v>39</v>
      </c>
      <c r="F32" s="79">
        <v>6519</v>
      </c>
      <c r="G32" s="123">
        <v>11372</v>
      </c>
      <c r="H32" s="53">
        <v>6519</v>
      </c>
      <c r="I32" s="123">
        <v>17891</v>
      </c>
      <c r="J32" s="53"/>
      <c r="K32" s="123">
        <v>17891</v>
      </c>
      <c r="L32" s="53"/>
      <c r="M32" s="123">
        <v>17891</v>
      </c>
      <c r="N32" s="53"/>
      <c r="O32" s="123"/>
    </row>
    <row r="33" spans="1:15" ht="14.25" customHeight="1">
      <c r="A33" s="77"/>
      <c r="B33" s="68"/>
      <c r="C33" s="68">
        <v>6121</v>
      </c>
      <c r="D33" s="30" t="s">
        <v>40</v>
      </c>
      <c r="E33" s="30" t="s">
        <v>41</v>
      </c>
      <c r="F33" s="79">
        <v>5571</v>
      </c>
      <c r="G33" s="123">
        <v>1544</v>
      </c>
      <c r="H33" s="53">
        <v>5571</v>
      </c>
      <c r="I33" s="123">
        <v>7115</v>
      </c>
      <c r="J33" s="53">
        <v>1150</v>
      </c>
      <c r="K33" s="123">
        <v>8265</v>
      </c>
      <c r="L33" s="53"/>
      <c r="M33" s="123">
        <v>8265</v>
      </c>
      <c r="N33" s="133"/>
      <c r="O33" s="123"/>
    </row>
    <row r="34" spans="1:15" ht="14.25" customHeight="1">
      <c r="A34" s="90"/>
      <c r="B34" s="98"/>
      <c r="C34" s="98">
        <v>6121</v>
      </c>
      <c r="D34" s="38" t="s">
        <v>47</v>
      </c>
      <c r="E34" s="30" t="s">
        <v>48</v>
      </c>
      <c r="F34" s="74"/>
      <c r="G34" s="176">
        <v>0</v>
      </c>
      <c r="H34" s="52">
        <v>400</v>
      </c>
      <c r="I34" s="176">
        <v>400</v>
      </c>
      <c r="J34" s="132"/>
      <c r="K34" s="176">
        <v>400</v>
      </c>
      <c r="L34" s="52"/>
      <c r="M34" s="176">
        <v>400</v>
      </c>
      <c r="N34" s="132"/>
      <c r="O34" s="176"/>
    </row>
    <row r="35" spans="1:15" ht="14.25" customHeight="1">
      <c r="A35" s="90"/>
      <c r="B35" s="98"/>
      <c r="C35" s="98">
        <v>6121</v>
      </c>
      <c r="D35" s="38" t="s">
        <v>154</v>
      </c>
      <c r="E35" s="30" t="s">
        <v>155</v>
      </c>
      <c r="F35" s="74"/>
      <c r="G35" s="176">
        <v>0</v>
      </c>
      <c r="H35" s="52"/>
      <c r="I35" s="176">
        <v>0</v>
      </c>
      <c r="J35" s="132"/>
      <c r="K35" s="176">
        <v>0</v>
      </c>
      <c r="L35" s="52">
        <v>388</v>
      </c>
      <c r="M35" s="176">
        <v>388</v>
      </c>
      <c r="N35" s="132"/>
      <c r="O35" s="176"/>
    </row>
    <row r="36" spans="1:15" ht="14.25" customHeight="1">
      <c r="A36" s="90"/>
      <c r="B36" s="98"/>
      <c r="C36" s="98">
        <v>6313</v>
      </c>
      <c r="D36" s="38" t="s">
        <v>49</v>
      </c>
      <c r="E36" s="30" t="s">
        <v>50</v>
      </c>
      <c r="F36" s="74"/>
      <c r="G36" s="176">
        <v>0</v>
      </c>
      <c r="H36" s="52">
        <v>114.7</v>
      </c>
      <c r="I36" s="176">
        <v>114.7</v>
      </c>
      <c r="J36" s="132"/>
      <c r="K36" s="176">
        <v>114.7</v>
      </c>
      <c r="L36" s="52"/>
      <c r="M36" s="176">
        <v>114.7</v>
      </c>
      <c r="N36" s="132"/>
      <c r="O36" s="176"/>
    </row>
    <row r="37" spans="1:15" ht="14.25" customHeight="1">
      <c r="A37" s="90"/>
      <c r="B37" s="98"/>
      <c r="C37" s="98">
        <v>6313</v>
      </c>
      <c r="D37" s="38" t="s">
        <v>51</v>
      </c>
      <c r="E37" s="30" t="s">
        <v>52</v>
      </c>
      <c r="F37" s="74"/>
      <c r="G37" s="176">
        <v>0</v>
      </c>
      <c r="H37" s="52">
        <v>220</v>
      </c>
      <c r="I37" s="176">
        <v>220</v>
      </c>
      <c r="J37" s="132"/>
      <c r="K37" s="176">
        <v>220</v>
      </c>
      <c r="L37" s="52"/>
      <c r="M37" s="176">
        <v>220</v>
      </c>
      <c r="N37" s="132"/>
      <c r="O37" s="176"/>
    </row>
    <row r="38" spans="1:15" ht="14.25" customHeight="1">
      <c r="A38" s="90"/>
      <c r="B38" s="98"/>
      <c r="C38" s="98">
        <v>6313</v>
      </c>
      <c r="D38" s="38" t="s">
        <v>53</v>
      </c>
      <c r="E38" s="30" t="s">
        <v>54</v>
      </c>
      <c r="F38" s="74"/>
      <c r="G38" s="176">
        <v>0</v>
      </c>
      <c r="H38" s="52">
        <v>250</v>
      </c>
      <c r="I38" s="176">
        <v>250</v>
      </c>
      <c r="J38" s="132"/>
      <c r="K38" s="176">
        <v>250</v>
      </c>
      <c r="L38" s="52"/>
      <c r="M38" s="176">
        <v>250</v>
      </c>
      <c r="N38" s="132"/>
      <c r="O38" s="176"/>
    </row>
    <row r="39" spans="1:15" ht="14.25" customHeight="1">
      <c r="A39" s="90"/>
      <c r="B39" s="98"/>
      <c r="C39" s="98">
        <v>6313</v>
      </c>
      <c r="D39" s="38" t="s">
        <v>134</v>
      </c>
      <c r="E39" s="30" t="s">
        <v>135</v>
      </c>
      <c r="F39" s="74"/>
      <c r="G39" s="176">
        <v>0</v>
      </c>
      <c r="H39" s="52"/>
      <c r="I39" s="176">
        <v>0</v>
      </c>
      <c r="J39" s="52">
        <v>2200</v>
      </c>
      <c r="K39" s="176">
        <v>2200</v>
      </c>
      <c r="L39" s="52"/>
      <c r="M39" s="176">
        <v>2200</v>
      </c>
      <c r="N39" s="132"/>
      <c r="O39" s="176"/>
    </row>
    <row r="40" spans="1:15" ht="14.25" customHeight="1">
      <c r="A40" s="90"/>
      <c r="B40" s="98"/>
      <c r="C40" s="98">
        <v>5171</v>
      </c>
      <c r="D40" s="38" t="s">
        <v>55</v>
      </c>
      <c r="E40" s="30" t="s">
        <v>56</v>
      </c>
      <c r="F40" s="74"/>
      <c r="G40" s="176">
        <v>0</v>
      </c>
      <c r="H40" s="52">
        <v>170</v>
      </c>
      <c r="I40" s="176">
        <v>170</v>
      </c>
      <c r="J40" s="132"/>
      <c r="K40" s="176">
        <v>170</v>
      </c>
      <c r="L40" s="52"/>
      <c r="M40" s="176">
        <v>170</v>
      </c>
      <c r="N40" s="132"/>
      <c r="O40" s="176"/>
    </row>
    <row r="41" spans="1:15" ht="14.25" customHeight="1">
      <c r="A41" s="90"/>
      <c r="B41" s="98"/>
      <c r="C41" s="98">
        <v>5171</v>
      </c>
      <c r="D41" s="38" t="s">
        <v>57</v>
      </c>
      <c r="E41" s="30" t="s">
        <v>58</v>
      </c>
      <c r="F41" s="74"/>
      <c r="G41" s="176">
        <v>0</v>
      </c>
      <c r="H41" s="52">
        <v>350</v>
      </c>
      <c r="I41" s="176">
        <v>350</v>
      </c>
      <c r="J41" s="132"/>
      <c r="K41" s="176">
        <v>350</v>
      </c>
      <c r="L41" s="52"/>
      <c r="M41" s="176">
        <v>350</v>
      </c>
      <c r="N41" s="132"/>
      <c r="O41" s="176"/>
    </row>
    <row r="42" spans="1:15" ht="14.25" customHeight="1">
      <c r="A42" s="90"/>
      <c r="B42" s="98"/>
      <c r="C42" s="91">
        <v>6121</v>
      </c>
      <c r="D42" s="38"/>
      <c r="E42" s="35" t="s">
        <v>33</v>
      </c>
      <c r="F42" s="74"/>
      <c r="G42" s="122">
        <f>SUM(G32:G34)</f>
        <v>12916</v>
      </c>
      <c r="H42" s="216">
        <f>SUM(H32:H34)</f>
        <v>12490</v>
      </c>
      <c r="I42" s="122">
        <f>SUM(G42:H42)</f>
        <v>25406</v>
      </c>
      <c r="J42" s="216">
        <v>1150</v>
      </c>
      <c r="K42" s="122">
        <f>SUM(I42:J42)</f>
        <v>26556</v>
      </c>
      <c r="L42" s="216">
        <v>388</v>
      </c>
      <c r="M42" s="122">
        <f>SUM(K42:L42)</f>
        <v>26944</v>
      </c>
      <c r="N42" s="52"/>
      <c r="O42" s="122"/>
    </row>
    <row r="43" spans="1:15" ht="14.25" customHeight="1">
      <c r="A43" s="90"/>
      <c r="B43" s="98"/>
      <c r="C43" s="91">
        <v>6313</v>
      </c>
      <c r="D43" s="38"/>
      <c r="E43" s="32" t="s">
        <v>59</v>
      </c>
      <c r="F43" s="74"/>
      <c r="G43" s="219">
        <f>SUM(G36:G38)</f>
        <v>0</v>
      </c>
      <c r="H43" s="217">
        <f>SUM(H36:H38)</f>
        <v>584.7</v>
      </c>
      <c r="I43" s="219">
        <f>SUM(G43:H43)</f>
        <v>584.7</v>
      </c>
      <c r="J43" s="217">
        <v>2200</v>
      </c>
      <c r="K43" s="219">
        <f>SUM(I43:J43)</f>
        <v>2784.7</v>
      </c>
      <c r="L43" s="52"/>
      <c r="M43" s="219">
        <f>SUM(K43:L43)</f>
        <v>2784.7</v>
      </c>
      <c r="N43" s="52"/>
      <c r="O43" s="220"/>
    </row>
    <row r="44" spans="1:15" ht="14.25" customHeight="1" thickBot="1">
      <c r="A44" s="90"/>
      <c r="B44" s="98"/>
      <c r="C44" s="91">
        <v>5171</v>
      </c>
      <c r="D44" s="38"/>
      <c r="E44" s="32" t="s">
        <v>60</v>
      </c>
      <c r="F44" s="74"/>
      <c r="G44" s="121">
        <f>SUM(G40:G41)</f>
        <v>0</v>
      </c>
      <c r="H44" s="218">
        <f>SUM(H40:H41)</f>
        <v>520</v>
      </c>
      <c r="I44" s="121">
        <f>SUM(G44:H44)</f>
        <v>520</v>
      </c>
      <c r="J44" s="52"/>
      <c r="K44" s="121">
        <f>SUM(I44:J44)</f>
        <v>520</v>
      </c>
      <c r="L44" s="52"/>
      <c r="M44" s="121">
        <f>SUM(K44:L44)</f>
        <v>520</v>
      </c>
      <c r="N44" s="52"/>
      <c r="O44" s="121"/>
    </row>
    <row r="45" spans="1:15" ht="14.25" customHeight="1">
      <c r="A45" s="94">
        <v>93</v>
      </c>
      <c r="B45" s="95">
        <v>3522</v>
      </c>
      <c r="C45" s="95"/>
      <c r="D45" s="36"/>
      <c r="E45" s="96" t="s">
        <v>42</v>
      </c>
      <c r="F45" s="97"/>
      <c r="G45" s="119">
        <f>SUM(G60+G59+G58)</f>
        <v>40500</v>
      </c>
      <c r="H45" s="55"/>
      <c r="I45" s="119">
        <f>SUM(I60+I59+I58)</f>
        <v>72634.3</v>
      </c>
      <c r="J45" s="55"/>
      <c r="K45" s="119">
        <f>SUM(K60+K59+K58)</f>
        <v>73634.3</v>
      </c>
      <c r="L45" s="55"/>
      <c r="M45" s="119">
        <f>SUM(M60+M59+M58)</f>
        <v>71170.1</v>
      </c>
      <c r="N45" s="55"/>
      <c r="O45" s="150"/>
    </row>
    <row r="46" spans="1:15" ht="14.25" customHeight="1">
      <c r="A46" s="77"/>
      <c r="B46" s="68"/>
      <c r="C46" s="68">
        <v>6121</v>
      </c>
      <c r="D46" s="38" t="s">
        <v>43</v>
      </c>
      <c r="E46" s="108" t="s">
        <v>44</v>
      </c>
      <c r="F46" s="78"/>
      <c r="G46" s="79">
        <v>25000</v>
      </c>
      <c r="H46" s="54">
        <v>15055.4</v>
      </c>
      <c r="I46" s="79">
        <v>40055.4</v>
      </c>
      <c r="J46" s="54"/>
      <c r="K46" s="79">
        <v>40055.4</v>
      </c>
      <c r="L46" s="54"/>
      <c r="M46" s="79">
        <v>40055.4</v>
      </c>
      <c r="N46" s="54"/>
      <c r="O46" s="175"/>
    </row>
    <row r="47" spans="1:15" ht="14.25" customHeight="1">
      <c r="A47" s="90"/>
      <c r="B47" s="98"/>
      <c r="C47" s="68">
        <v>6121</v>
      </c>
      <c r="D47" s="38" t="s">
        <v>45</v>
      </c>
      <c r="E47" s="108" t="s">
        <v>46</v>
      </c>
      <c r="F47" s="79">
        <v>10761.7</v>
      </c>
      <c r="G47" s="79">
        <v>15500</v>
      </c>
      <c r="H47" s="54">
        <v>10761.7</v>
      </c>
      <c r="I47" s="79">
        <v>26261.7</v>
      </c>
      <c r="J47" s="54"/>
      <c r="K47" s="79">
        <v>26261.7</v>
      </c>
      <c r="L47" s="54">
        <v>-2684.2</v>
      </c>
      <c r="M47" s="79">
        <v>23577.5</v>
      </c>
      <c r="N47" s="54"/>
      <c r="O47" s="175"/>
    </row>
    <row r="48" spans="1:15" ht="14.25" customHeight="1">
      <c r="A48" s="90"/>
      <c r="B48" s="98"/>
      <c r="C48" s="68">
        <v>6121</v>
      </c>
      <c r="D48" s="38" t="s">
        <v>61</v>
      </c>
      <c r="E48" s="108" t="s">
        <v>62</v>
      </c>
      <c r="F48" s="78"/>
      <c r="G48" s="79">
        <v>0</v>
      </c>
      <c r="H48" s="54">
        <v>1323</v>
      </c>
      <c r="I48" s="79">
        <v>1323</v>
      </c>
      <c r="J48" s="54"/>
      <c r="K48" s="79">
        <v>1323</v>
      </c>
      <c r="L48" s="54">
        <v>210</v>
      </c>
      <c r="M48" s="79">
        <v>1533</v>
      </c>
      <c r="N48" s="54"/>
      <c r="O48" s="175"/>
    </row>
    <row r="49" spans="1:15" ht="14.25" customHeight="1">
      <c r="A49" s="90"/>
      <c r="B49" s="98"/>
      <c r="C49" s="68">
        <v>6121</v>
      </c>
      <c r="D49" s="38" t="s">
        <v>144</v>
      </c>
      <c r="E49" s="108" t="s">
        <v>145</v>
      </c>
      <c r="F49" s="78"/>
      <c r="G49" s="79">
        <v>0</v>
      </c>
      <c r="H49" s="54"/>
      <c r="I49" s="79">
        <v>0</v>
      </c>
      <c r="J49" s="54">
        <v>500</v>
      </c>
      <c r="K49" s="79">
        <v>500</v>
      </c>
      <c r="L49" s="54">
        <v>400</v>
      </c>
      <c r="M49" s="79">
        <v>900</v>
      </c>
      <c r="N49" s="54"/>
      <c r="O49" s="175"/>
    </row>
    <row r="50" spans="1:15" ht="14.25" customHeight="1">
      <c r="A50" s="90"/>
      <c r="B50" s="98"/>
      <c r="C50" s="68">
        <v>6313</v>
      </c>
      <c r="D50" s="38" t="s">
        <v>63</v>
      </c>
      <c r="E50" s="108" t="s">
        <v>64</v>
      </c>
      <c r="F50" s="78"/>
      <c r="G50" s="79">
        <v>0</v>
      </c>
      <c r="H50" s="54">
        <v>988</v>
      </c>
      <c r="I50" s="79">
        <v>988</v>
      </c>
      <c r="J50" s="54"/>
      <c r="K50" s="79">
        <v>988</v>
      </c>
      <c r="L50" s="54"/>
      <c r="M50" s="79">
        <v>988</v>
      </c>
      <c r="N50" s="54"/>
      <c r="O50" s="175"/>
    </row>
    <row r="51" spans="1:15" ht="14.25" customHeight="1">
      <c r="A51" s="90"/>
      <c r="B51" s="98"/>
      <c r="C51" s="68">
        <v>6313</v>
      </c>
      <c r="D51" s="38" t="s">
        <v>65</v>
      </c>
      <c r="E51" s="108" t="s">
        <v>66</v>
      </c>
      <c r="F51" s="78"/>
      <c r="G51" s="79">
        <v>0</v>
      </c>
      <c r="H51" s="54">
        <v>390</v>
      </c>
      <c r="I51" s="79">
        <v>390</v>
      </c>
      <c r="J51" s="54"/>
      <c r="K51" s="79">
        <v>390</v>
      </c>
      <c r="L51" s="54">
        <v>-390</v>
      </c>
      <c r="M51" s="79">
        <v>0</v>
      </c>
      <c r="N51" s="54"/>
      <c r="O51" s="175"/>
    </row>
    <row r="52" spans="1:15" ht="14.25" customHeight="1">
      <c r="A52" s="90"/>
      <c r="B52" s="98"/>
      <c r="C52" s="68">
        <v>6313</v>
      </c>
      <c r="D52" s="38" t="s">
        <v>67</v>
      </c>
      <c r="E52" s="108" t="s">
        <v>68</v>
      </c>
      <c r="F52" s="78"/>
      <c r="G52" s="79">
        <v>0</v>
      </c>
      <c r="H52" s="54">
        <v>1200</v>
      </c>
      <c r="I52" s="79">
        <v>1200</v>
      </c>
      <c r="J52" s="54"/>
      <c r="K52" s="79">
        <v>1200</v>
      </c>
      <c r="L52" s="54"/>
      <c r="M52" s="79">
        <v>1200</v>
      </c>
      <c r="N52" s="54"/>
      <c r="O52" s="175"/>
    </row>
    <row r="53" spans="1:15" ht="14.25" customHeight="1">
      <c r="A53" s="90"/>
      <c r="B53" s="98"/>
      <c r="C53" s="68">
        <v>6313</v>
      </c>
      <c r="D53" s="38" t="s">
        <v>69</v>
      </c>
      <c r="E53" s="108" t="s">
        <v>72</v>
      </c>
      <c r="F53" s="78"/>
      <c r="G53" s="79">
        <v>0</v>
      </c>
      <c r="H53" s="54">
        <v>380</v>
      </c>
      <c r="I53" s="79">
        <v>380</v>
      </c>
      <c r="J53" s="54"/>
      <c r="K53" s="79">
        <v>380</v>
      </c>
      <c r="L53" s="54"/>
      <c r="M53" s="79">
        <v>380</v>
      </c>
      <c r="N53" s="54"/>
      <c r="O53" s="175"/>
    </row>
    <row r="54" spans="1:15" ht="14.25" customHeight="1">
      <c r="A54" s="90"/>
      <c r="B54" s="98"/>
      <c r="C54" s="68">
        <v>6313</v>
      </c>
      <c r="D54" s="38" t="s">
        <v>70</v>
      </c>
      <c r="E54" s="108" t="s">
        <v>71</v>
      </c>
      <c r="F54" s="78"/>
      <c r="G54" s="79">
        <v>0</v>
      </c>
      <c r="H54" s="54">
        <v>700</v>
      </c>
      <c r="I54" s="79">
        <v>700</v>
      </c>
      <c r="J54" s="54"/>
      <c r="K54" s="79">
        <v>700</v>
      </c>
      <c r="L54" s="54"/>
      <c r="M54" s="79">
        <v>700</v>
      </c>
      <c r="N54" s="54"/>
      <c r="O54" s="175"/>
    </row>
    <row r="55" spans="1:15" ht="14.25" customHeight="1">
      <c r="A55" s="90"/>
      <c r="B55" s="98"/>
      <c r="C55" s="68">
        <v>6313</v>
      </c>
      <c r="D55" s="38" t="s">
        <v>73</v>
      </c>
      <c r="E55" s="108" t="s">
        <v>74</v>
      </c>
      <c r="F55" s="78"/>
      <c r="G55" s="79">
        <v>0</v>
      </c>
      <c r="H55" s="54">
        <v>1124.2</v>
      </c>
      <c r="I55" s="79">
        <v>1124.2</v>
      </c>
      <c r="J55" s="54"/>
      <c r="K55" s="79">
        <v>1124.2</v>
      </c>
      <c r="L55" s="54"/>
      <c r="M55" s="79">
        <v>1124.2</v>
      </c>
      <c r="N55" s="54"/>
      <c r="O55" s="175"/>
    </row>
    <row r="56" spans="1:15" ht="14.25" customHeight="1">
      <c r="A56" s="90"/>
      <c r="B56" s="98"/>
      <c r="C56" s="68">
        <v>5171</v>
      </c>
      <c r="D56" s="38" t="s">
        <v>75</v>
      </c>
      <c r="E56" s="108" t="s">
        <v>76</v>
      </c>
      <c r="F56" s="78"/>
      <c r="G56" s="79">
        <v>0</v>
      </c>
      <c r="H56" s="54">
        <v>212</v>
      </c>
      <c r="I56" s="79">
        <v>212</v>
      </c>
      <c r="J56" s="54"/>
      <c r="K56" s="79">
        <v>212</v>
      </c>
      <c r="L56" s="54"/>
      <c r="M56" s="79">
        <v>212</v>
      </c>
      <c r="N56" s="54"/>
      <c r="O56" s="175"/>
    </row>
    <row r="57" spans="1:15" ht="14.25" customHeight="1">
      <c r="A57" s="90"/>
      <c r="B57" s="98"/>
      <c r="C57" s="68">
        <v>5171</v>
      </c>
      <c r="D57" s="38" t="s">
        <v>142</v>
      </c>
      <c r="E57" s="108" t="s">
        <v>143</v>
      </c>
      <c r="F57" s="78"/>
      <c r="G57" s="79">
        <v>0</v>
      </c>
      <c r="H57" s="54"/>
      <c r="I57" s="79">
        <v>0</v>
      </c>
      <c r="J57" s="54">
        <v>500</v>
      </c>
      <c r="K57" s="79">
        <v>500</v>
      </c>
      <c r="L57" s="54"/>
      <c r="M57" s="79">
        <v>500</v>
      </c>
      <c r="N57" s="54"/>
      <c r="O57" s="175"/>
    </row>
    <row r="58" spans="1:15" ht="14.25" customHeight="1">
      <c r="A58" s="90"/>
      <c r="B58" s="98"/>
      <c r="C58" s="93">
        <v>6121</v>
      </c>
      <c r="D58" s="35"/>
      <c r="E58" s="35" t="s">
        <v>33</v>
      </c>
      <c r="F58" s="78"/>
      <c r="G58" s="103">
        <f>SUM(G46:G48)</f>
        <v>40500</v>
      </c>
      <c r="H58" s="133">
        <f>SUM(H46:H48)</f>
        <v>27140.1</v>
      </c>
      <c r="I58" s="103">
        <f>SUM(G58:H58)</f>
        <v>67640.1</v>
      </c>
      <c r="J58" s="133">
        <v>500</v>
      </c>
      <c r="K58" s="103">
        <f>SUM(I58:J58)</f>
        <v>68140.1</v>
      </c>
      <c r="L58" s="241">
        <v>-2074.2</v>
      </c>
      <c r="M58" s="103">
        <f>SUM(K58:L58)</f>
        <v>66065.90000000001</v>
      </c>
      <c r="N58" s="221"/>
      <c r="O58" s="131"/>
    </row>
    <row r="59" spans="1:15" ht="14.25" customHeight="1">
      <c r="A59" s="84"/>
      <c r="B59" s="85"/>
      <c r="C59" s="197">
        <v>6313</v>
      </c>
      <c r="D59" s="198"/>
      <c r="E59" s="32" t="s">
        <v>59</v>
      </c>
      <c r="F59" s="76"/>
      <c r="G59" s="219">
        <f>SUM(G50:G55)</f>
        <v>0</v>
      </c>
      <c r="H59" s="217">
        <f>SUM(H50:H55)</f>
        <v>4782.2</v>
      </c>
      <c r="I59" s="219">
        <f>SUM(G59:H59)</f>
        <v>4782.2</v>
      </c>
      <c r="J59" s="52"/>
      <c r="K59" s="219">
        <f>SUM(I59:J59)</f>
        <v>4782.2</v>
      </c>
      <c r="L59" s="217">
        <v>-390</v>
      </c>
      <c r="M59" s="219">
        <f>SUM(K59:L59)</f>
        <v>4392.2</v>
      </c>
      <c r="N59" s="52"/>
      <c r="O59" s="220"/>
    </row>
    <row r="60" spans="1:15" ht="14.25" customHeight="1" thickBot="1">
      <c r="A60" s="80"/>
      <c r="B60" s="81"/>
      <c r="C60" s="82">
        <v>5171</v>
      </c>
      <c r="D60" s="31"/>
      <c r="E60" s="210" t="s">
        <v>60</v>
      </c>
      <c r="F60" s="83"/>
      <c r="G60" s="121">
        <f>SUM(G56)</f>
        <v>0</v>
      </c>
      <c r="H60" s="222">
        <f>SUM(H56)</f>
        <v>212</v>
      </c>
      <c r="I60" s="121">
        <f>SUM(G60:H60)</f>
        <v>212</v>
      </c>
      <c r="J60" s="222">
        <v>500</v>
      </c>
      <c r="K60" s="121">
        <f>SUM(I60:J60)</f>
        <v>712</v>
      </c>
      <c r="L60" s="109"/>
      <c r="M60" s="121">
        <f>SUM(K60:L60)</f>
        <v>712</v>
      </c>
      <c r="N60" s="109"/>
      <c r="O60" s="121"/>
    </row>
    <row r="61" spans="1:15" ht="14.25" customHeight="1">
      <c r="A61" s="90">
        <v>94</v>
      </c>
      <c r="B61" s="91">
        <v>3522</v>
      </c>
      <c r="C61" s="91"/>
      <c r="D61" s="38"/>
      <c r="E61" s="92" t="s">
        <v>77</v>
      </c>
      <c r="F61" s="194"/>
      <c r="G61" s="118">
        <f>SUM(G67)</f>
        <v>0</v>
      </c>
      <c r="H61" s="52"/>
      <c r="I61" s="118">
        <f>SUM(I67)</f>
        <v>585</v>
      </c>
      <c r="J61" s="52"/>
      <c r="K61" s="118">
        <f>SUM(K67+K66)</f>
        <v>1960</v>
      </c>
      <c r="L61" s="52"/>
      <c r="M61" s="118">
        <f>SUM(M67+M66)</f>
        <v>2380</v>
      </c>
      <c r="N61" s="52"/>
      <c r="O61" s="134"/>
    </row>
    <row r="62" spans="1:15" ht="14.25" customHeight="1">
      <c r="A62" s="90"/>
      <c r="B62" s="91"/>
      <c r="C62" s="98">
        <v>6313</v>
      </c>
      <c r="D62" s="38" t="s">
        <v>136</v>
      </c>
      <c r="E62" s="108" t="s">
        <v>137</v>
      </c>
      <c r="F62" s="194"/>
      <c r="G62" s="75">
        <v>0</v>
      </c>
      <c r="H62" s="52"/>
      <c r="I62" s="75">
        <v>0</v>
      </c>
      <c r="J62" s="52">
        <v>1375</v>
      </c>
      <c r="K62" s="75">
        <v>1375</v>
      </c>
      <c r="L62" s="52"/>
      <c r="M62" s="75">
        <v>1375</v>
      </c>
      <c r="N62" s="52"/>
      <c r="O62" s="134"/>
    </row>
    <row r="63" spans="1:15" ht="14.25" customHeight="1">
      <c r="A63" s="77"/>
      <c r="B63" s="68"/>
      <c r="C63" s="68">
        <v>5171</v>
      </c>
      <c r="D63" s="30" t="s">
        <v>78</v>
      </c>
      <c r="E63" s="38" t="s">
        <v>79</v>
      </c>
      <c r="F63" s="79"/>
      <c r="G63" s="79">
        <v>0</v>
      </c>
      <c r="H63" s="53">
        <v>585</v>
      </c>
      <c r="I63" s="79">
        <v>585</v>
      </c>
      <c r="J63" s="53"/>
      <c r="K63" s="79">
        <v>585</v>
      </c>
      <c r="L63" s="53"/>
      <c r="M63" s="79">
        <v>585</v>
      </c>
      <c r="N63" s="53"/>
      <c r="O63" s="123"/>
    </row>
    <row r="64" spans="1:15" ht="14.25" customHeight="1">
      <c r="A64" s="72"/>
      <c r="B64" s="73"/>
      <c r="C64" s="73">
        <v>5171</v>
      </c>
      <c r="D64" s="33" t="s">
        <v>150</v>
      </c>
      <c r="E64" s="38" t="s">
        <v>151</v>
      </c>
      <c r="F64" s="235"/>
      <c r="G64" s="242">
        <v>0</v>
      </c>
      <c r="H64" s="52"/>
      <c r="I64" s="242">
        <v>0</v>
      </c>
      <c r="J64" s="52"/>
      <c r="K64" s="242">
        <v>0</v>
      </c>
      <c r="L64" s="52">
        <v>240</v>
      </c>
      <c r="M64" s="242">
        <v>240</v>
      </c>
      <c r="N64" s="52"/>
      <c r="O64" s="176"/>
    </row>
    <row r="65" spans="1:15" ht="14.25" customHeight="1">
      <c r="A65" s="72"/>
      <c r="B65" s="73"/>
      <c r="C65" s="73">
        <v>5171</v>
      </c>
      <c r="D65" s="33" t="s">
        <v>152</v>
      </c>
      <c r="E65" s="38" t="s">
        <v>153</v>
      </c>
      <c r="F65" s="235"/>
      <c r="G65" s="242">
        <v>0</v>
      </c>
      <c r="H65" s="52"/>
      <c r="I65" s="242">
        <v>0</v>
      </c>
      <c r="J65" s="52"/>
      <c r="K65" s="242">
        <v>0</v>
      </c>
      <c r="L65" s="52">
        <v>180</v>
      </c>
      <c r="M65" s="242">
        <v>180</v>
      </c>
      <c r="N65" s="52"/>
      <c r="O65" s="176"/>
    </row>
    <row r="66" spans="1:15" ht="14.25" customHeight="1">
      <c r="A66" s="72"/>
      <c r="B66" s="73"/>
      <c r="C66" s="197">
        <v>6313</v>
      </c>
      <c r="D66" s="198"/>
      <c r="E66" s="32" t="s">
        <v>59</v>
      </c>
      <c r="F66" s="235"/>
      <c r="G66" s="219">
        <v>0</v>
      </c>
      <c r="H66" s="217"/>
      <c r="I66" s="219">
        <v>0</v>
      </c>
      <c r="J66" s="217">
        <v>1375</v>
      </c>
      <c r="K66" s="219">
        <f>SUM(I66:J66)</f>
        <v>1375</v>
      </c>
      <c r="L66" s="52"/>
      <c r="M66" s="219">
        <f>SUM(K66:L66)</f>
        <v>1375</v>
      </c>
      <c r="N66" s="52"/>
      <c r="O66" s="220"/>
    </row>
    <row r="67" spans="1:15" ht="14.25" customHeight="1" thickBot="1">
      <c r="A67" s="80"/>
      <c r="B67" s="81"/>
      <c r="C67" s="82">
        <v>5171</v>
      </c>
      <c r="D67" s="31"/>
      <c r="E67" s="210" t="s">
        <v>60</v>
      </c>
      <c r="F67" s="83"/>
      <c r="G67" s="121">
        <f>SUM(G63)</f>
        <v>0</v>
      </c>
      <c r="H67" s="222">
        <f>SUM(H63)</f>
        <v>585</v>
      </c>
      <c r="I67" s="121">
        <f>SUM(G67:H67)</f>
        <v>585</v>
      </c>
      <c r="J67" s="109"/>
      <c r="K67" s="121">
        <f>SUM(I67:J67)</f>
        <v>585</v>
      </c>
      <c r="L67" s="222">
        <v>420</v>
      </c>
      <c r="M67" s="121">
        <f>SUM(K67:L67)</f>
        <v>1005</v>
      </c>
      <c r="N67" s="109"/>
      <c r="O67" s="121"/>
    </row>
    <row r="68" spans="1:15" ht="14.25" customHeight="1">
      <c r="A68" s="94">
        <v>95</v>
      </c>
      <c r="B68" s="95">
        <v>3522</v>
      </c>
      <c r="C68" s="95"/>
      <c r="D68" s="36"/>
      <c r="E68" s="96" t="s">
        <v>80</v>
      </c>
      <c r="F68" s="223"/>
      <c r="G68" s="119">
        <f>G73</f>
        <v>0</v>
      </c>
      <c r="H68" s="55"/>
      <c r="I68" s="119">
        <f>I73</f>
        <v>214.8</v>
      </c>
      <c r="J68" s="55"/>
      <c r="K68" s="119">
        <f>K73+K72</f>
        <v>14314.8</v>
      </c>
      <c r="L68" s="55"/>
      <c r="M68" s="119">
        <f>M73+M72</f>
        <v>14314.8</v>
      </c>
      <c r="N68" s="55"/>
      <c r="O68" s="150"/>
    </row>
    <row r="69" spans="1:15" ht="14.25" customHeight="1">
      <c r="A69" s="93"/>
      <c r="B69" s="93"/>
      <c r="C69" s="98">
        <v>6121</v>
      </c>
      <c r="D69" s="38" t="s">
        <v>138</v>
      </c>
      <c r="E69" s="108" t="s">
        <v>141</v>
      </c>
      <c r="F69" s="194"/>
      <c r="G69" s="75">
        <v>0</v>
      </c>
      <c r="H69" s="52"/>
      <c r="I69" s="75">
        <v>0</v>
      </c>
      <c r="J69" s="52">
        <v>9100</v>
      </c>
      <c r="K69" s="75">
        <v>9100</v>
      </c>
      <c r="L69" s="52"/>
      <c r="M69" s="75">
        <v>9100</v>
      </c>
      <c r="N69" s="52"/>
      <c r="O69" s="134"/>
    </row>
    <row r="70" spans="1:15" ht="14.25" customHeight="1">
      <c r="A70" s="84"/>
      <c r="B70" s="86"/>
      <c r="C70" s="98">
        <v>6121</v>
      </c>
      <c r="D70" s="38" t="s">
        <v>139</v>
      </c>
      <c r="E70" s="108" t="s">
        <v>140</v>
      </c>
      <c r="F70" s="194"/>
      <c r="G70" s="75">
        <v>0</v>
      </c>
      <c r="H70" s="52"/>
      <c r="I70" s="75">
        <v>0</v>
      </c>
      <c r="J70" s="52">
        <v>5000</v>
      </c>
      <c r="K70" s="75">
        <v>5000</v>
      </c>
      <c r="L70" s="52"/>
      <c r="M70" s="75">
        <v>5000</v>
      </c>
      <c r="N70" s="52"/>
      <c r="O70" s="134"/>
    </row>
    <row r="71" spans="1:15" ht="14.25" customHeight="1">
      <c r="A71" s="72"/>
      <c r="B71" s="73"/>
      <c r="C71" s="68">
        <v>5171</v>
      </c>
      <c r="D71" s="38" t="s">
        <v>81</v>
      </c>
      <c r="E71" s="30" t="s">
        <v>82</v>
      </c>
      <c r="F71" s="75"/>
      <c r="G71" s="75">
        <v>0</v>
      </c>
      <c r="H71" s="53">
        <v>214.8</v>
      </c>
      <c r="I71" s="75">
        <v>214.8</v>
      </c>
      <c r="J71" s="53"/>
      <c r="K71" s="75">
        <v>214.8</v>
      </c>
      <c r="L71" s="53"/>
      <c r="M71" s="75">
        <v>214.8</v>
      </c>
      <c r="N71" s="53"/>
      <c r="O71" s="123"/>
    </row>
    <row r="72" spans="1:15" ht="14.25" customHeight="1">
      <c r="A72" s="72"/>
      <c r="B72" s="73"/>
      <c r="C72" s="93">
        <v>6121</v>
      </c>
      <c r="D72" s="35"/>
      <c r="E72" s="35" t="s">
        <v>33</v>
      </c>
      <c r="F72" s="78"/>
      <c r="G72" s="103">
        <v>0</v>
      </c>
      <c r="H72" s="133"/>
      <c r="I72" s="103">
        <v>0</v>
      </c>
      <c r="J72" s="133">
        <v>14100</v>
      </c>
      <c r="K72" s="103">
        <f>SUM(I72:J72)</f>
        <v>14100</v>
      </c>
      <c r="L72" s="221"/>
      <c r="M72" s="103">
        <f>SUM(K72:L72)</f>
        <v>14100</v>
      </c>
      <c r="N72" s="221"/>
      <c r="O72" s="131"/>
    </row>
    <row r="73" spans="1:15" ht="14.25" customHeight="1" thickBot="1">
      <c r="A73" s="80"/>
      <c r="B73" s="81"/>
      <c r="C73" s="82">
        <v>5171</v>
      </c>
      <c r="D73" s="31"/>
      <c r="E73" s="210" t="s">
        <v>60</v>
      </c>
      <c r="F73" s="83"/>
      <c r="G73" s="121">
        <v>0</v>
      </c>
      <c r="H73" s="222">
        <f>SUM(H71)</f>
        <v>214.8</v>
      </c>
      <c r="I73" s="121">
        <f>SUM(G73:H73)</f>
        <v>214.8</v>
      </c>
      <c r="J73" s="109"/>
      <c r="K73" s="121">
        <f>SUM(I73:J73)</f>
        <v>214.8</v>
      </c>
      <c r="L73" s="109"/>
      <c r="M73" s="121">
        <f>SUM(K73:L73)</f>
        <v>214.8</v>
      </c>
      <c r="N73" s="109"/>
      <c r="O73" s="121"/>
    </row>
    <row r="74" spans="1:15" ht="14.25" customHeight="1">
      <c r="A74" s="199">
        <v>98</v>
      </c>
      <c r="B74" s="201">
        <v>3522</v>
      </c>
      <c r="C74" s="201"/>
      <c r="D74" s="36"/>
      <c r="E74" s="224" t="s">
        <v>83</v>
      </c>
      <c r="F74" s="97"/>
      <c r="G74" s="119">
        <f>SUM(G77)</f>
        <v>0</v>
      </c>
      <c r="H74" s="55"/>
      <c r="I74" s="119">
        <f>SUM(I77)</f>
        <v>2553</v>
      </c>
      <c r="J74" s="55"/>
      <c r="K74" s="119">
        <f>SUM(K77)</f>
        <v>2553</v>
      </c>
      <c r="L74" s="55"/>
      <c r="M74" s="119">
        <f>SUM(M77)</f>
        <v>4303</v>
      </c>
      <c r="N74" s="55"/>
      <c r="O74" s="150"/>
    </row>
    <row r="75" spans="1:15" ht="14.25" customHeight="1">
      <c r="A75" s="72"/>
      <c r="B75" s="73"/>
      <c r="C75" s="68">
        <v>6121</v>
      </c>
      <c r="D75" s="38" t="s">
        <v>84</v>
      </c>
      <c r="E75" s="33" t="s">
        <v>85</v>
      </c>
      <c r="F75" s="74"/>
      <c r="G75" s="75">
        <v>0</v>
      </c>
      <c r="H75" s="53">
        <v>2553</v>
      </c>
      <c r="I75" s="75">
        <v>2553</v>
      </c>
      <c r="J75" s="53"/>
      <c r="K75" s="75">
        <v>2553</v>
      </c>
      <c r="L75" s="53"/>
      <c r="M75" s="75">
        <v>2553</v>
      </c>
      <c r="N75" s="53"/>
      <c r="O75" s="123"/>
    </row>
    <row r="76" spans="1:15" ht="14.25" customHeight="1">
      <c r="A76" s="72"/>
      <c r="B76" s="73"/>
      <c r="C76" s="68">
        <v>6121</v>
      </c>
      <c r="D76" s="30" t="s">
        <v>156</v>
      </c>
      <c r="E76" s="30" t="s">
        <v>157</v>
      </c>
      <c r="F76" s="78"/>
      <c r="G76" s="79">
        <v>0</v>
      </c>
      <c r="H76" s="53"/>
      <c r="I76" s="79">
        <v>0</v>
      </c>
      <c r="J76" s="53"/>
      <c r="K76" s="79">
        <v>0</v>
      </c>
      <c r="L76" s="53">
        <v>1750</v>
      </c>
      <c r="M76" s="79">
        <v>1750</v>
      </c>
      <c r="N76" s="53"/>
      <c r="O76" s="123"/>
    </row>
    <row r="77" spans="1:15" ht="14.25" customHeight="1" thickBot="1">
      <c r="A77" s="80"/>
      <c r="B77" s="81"/>
      <c r="C77" s="107">
        <v>6121</v>
      </c>
      <c r="D77" s="243"/>
      <c r="E77" s="210" t="s">
        <v>33</v>
      </c>
      <c r="F77" s="212"/>
      <c r="G77" s="244">
        <f>SUM(G75)</f>
        <v>0</v>
      </c>
      <c r="H77" s="225">
        <v>2553</v>
      </c>
      <c r="I77" s="244">
        <f>SUM(G77:H77)</f>
        <v>2553</v>
      </c>
      <c r="J77" s="225"/>
      <c r="K77" s="244">
        <f>SUM(I77:J77)</f>
        <v>2553</v>
      </c>
      <c r="L77" s="229">
        <v>1750</v>
      </c>
      <c r="M77" s="244">
        <f>SUM(K77:L77)</f>
        <v>4303</v>
      </c>
      <c r="N77" s="109"/>
      <c r="O77" s="245"/>
    </row>
    <row r="78" spans="1:15" ht="14.25" customHeight="1">
      <c r="A78" s="84">
        <v>99</v>
      </c>
      <c r="B78" s="86">
        <v>3599</v>
      </c>
      <c r="C78" s="86"/>
      <c r="D78" s="32"/>
      <c r="E78" s="87" t="s">
        <v>86</v>
      </c>
      <c r="F78" s="194"/>
      <c r="G78" s="118">
        <f>G86</f>
        <v>10855</v>
      </c>
      <c r="H78" s="52"/>
      <c r="I78" s="118">
        <f>SUM(I86)</f>
        <v>11869.9</v>
      </c>
      <c r="J78" s="52"/>
      <c r="K78" s="118">
        <f>SUM(K86)</f>
        <v>11869.9</v>
      </c>
      <c r="L78" s="52"/>
      <c r="M78" s="118">
        <f>SUM(M86)</f>
        <v>11796.1</v>
      </c>
      <c r="N78" s="52"/>
      <c r="O78" s="134"/>
    </row>
    <row r="79" spans="1:15" ht="14.25" customHeight="1">
      <c r="A79" s="72"/>
      <c r="B79" s="73"/>
      <c r="C79" s="68">
        <v>6313</v>
      </c>
      <c r="D79" s="38" t="s">
        <v>87</v>
      </c>
      <c r="E79" s="33" t="s">
        <v>88</v>
      </c>
      <c r="F79" s="75"/>
      <c r="G79" s="75">
        <v>5855</v>
      </c>
      <c r="H79" s="52"/>
      <c r="I79" s="75">
        <v>5855</v>
      </c>
      <c r="J79" s="52"/>
      <c r="K79" s="75">
        <v>5855</v>
      </c>
      <c r="L79" s="52"/>
      <c r="M79" s="75">
        <v>5855</v>
      </c>
      <c r="N79" s="52"/>
      <c r="O79" s="123"/>
    </row>
    <row r="80" spans="1:15" ht="14.25" customHeight="1">
      <c r="A80" s="72"/>
      <c r="B80" s="73"/>
      <c r="C80" s="68">
        <v>6313</v>
      </c>
      <c r="D80" s="38" t="s">
        <v>49</v>
      </c>
      <c r="E80" s="33" t="s">
        <v>89</v>
      </c>
      <c r="F80" s="75"/>
      <c r="G80" s="75">
        <v>5000</v>
      </c>
      <c r="H80" s="52"/>
      <c r="I80" s="75">
        <v>5000</v>
      </c>
      <c r="J80" s="52"/>
      <c r="K80" s="75">
        <v>5000</v>
      </c>
      <c r="L80" s="52"/>
      <c r="M80" s="75">
        <v>5000</v>
      </c>
      <c r="N80" s="52"/>
      <c r="O80" s="123"/>
    </row>
    <row r="81" spans="1:15" ht="14.25" customHeight="1">
      <c r="A81" s="72"/>
      <c r="B81" s="73"/>
      <c r="C81" s="68">
        <v>6313</v>
      </c>
      <c r="D81" s="38" t="s">
        <v>90</v>
      </c>
      <c r="E81" s="33" t="s">
        <v>91</v>
      </c>
      <c r="F81" s="75"/>
      <c r="G81" s="75">
        <v>0</v>
      </c>
      <c r="H81" s="52">
        <v>127.4</v>
      </c>
      <c r="I81" s="75">
        <v>127.4</v>
      </c>
      <c r="J81" s="52"/>
      <c r="K81" s="75">
        <v>127.4</v>
      </c>
      <c r="L81" s="52"/>
      <c r="M81" s="75">
        <v>127.4</v>
      </c>
      <c r="N81" s="52"/>
      <c r="O81" s="123"/>
    </row>
    <row r="82" spans="1:15" ht="14.25" customHeight="1">
      <c r="A82" s="72"/>
      <c r="B82" s="73"/>
      <c r="C82" s="68">
        <v>6313</v>
      </c>
      <c r="D82" s="38" t="s">
        <v>92</v>
      </c>
      <c r="E82" s="33" t="s">
        <v>93</v>
      </c>
      <c r="F82" s="75"/>
      <c r="G82" s="75">
        <v>0</v>
      </c>
      <c r="H82" s="52">
        <v>445</v>
      </c>
      <c r="I82" s="75">
        <v>445</v>
      </c>
      <c r="J82" s="52"/>
      <c r="K82" s="75">
        <v>445</v>
      </c>
      <c r="L82" s="52"/>
      <c r="M82" s="75">
        <v>445</v>
      </c>
      <c r="N82" s="52"/>
      <c r="O82" s="123"/>
    </row>
    <row r="83" spans="1:15" ht="14.25" customHeight="1">
      <c r="A83" s="72"/>
      <c r="B83" s="73"/>
      <c r="C83" s="68">
        <v>6313</v>
      </c>
      <c r="D83" s="38" t="s">
        <v>94</v>
      </c>
      <c r="E83" s="33" t="s">
        <v>95</v>
      </c>
      <c r="F83" s="75"/>
      <c r="G83" s="75">
        <v>0</v>
      </c>
      <c r="H83" s="52">
        <v>63.8</v>
      </c>
      <c r="I83" s="75">
        <v>63.8</v>
      </c>
      <c r="J83" s="52"/>
      <c r="K83" s="75">
        <v>63.8</v>
      </c>
      <c r="L83" s="52"/>
      <c r="M83" s="75">
        <v>63.8</v>
      </c>
      <c r="N83" s="52"/>
      <c r="O83" s="123"/>
    </row>
    <row r="84" spans="1:15" ht="14.25" customHeight="1">
      <c r="A84" s="72"/>
      <c r="B84" s="73"/>
      <c r="C84" s="68">
        <v>6313</v>
      </c>
      <c r="D84" s="38" t="s">
        <v>96</v>
      </c>
      <c r="E84" s="33" t="s">
        <v>97</v>
      </c>
      <c r="F84" s="75"/>
      <c r="G84" s="75">
        <v>0</v>
      </c>
      <c r="H84" s="52">
        <v>139.5</v>
      </c>
      <c r="I84" s="75">
        <v>139.5</v>
      </c>
      <c r="J84" s="52"/>
      <c r="K84" s="75">
        <v>139.5</v>
      </c>
      <c r="L84" s="52">
        <v>-139.5</v>
      </c>
      <c r="M84" s="75">
        <v>0</v>
      </c>
      <c r="N84" s="52"/>
      <c r="O84" s="123"/>
    </row>
    <row r="85" spans="1:15" ht="14.25" customHeight="1">
      <c r="A85" s="77"/>
      <c r="B85" s="68"/>
      <c r="C85" s="68">
        <v>6313</v>
      </c>
      <c r="D85" s="30" t="s">
        <v>98</v>
      </c>
      <c r="E85" s="30" t="s">
        <v>99</v>
      </c>
      <c r="F85" s="79"/>
      <c r="G85" s="79">
        <v>0</v>
      </c>
      <c r="H85" s="53">
        <v>239.2</v>
      </c>
      <c r="I85" s="79">
        <v>239.2</v>
      </c>
      <c r="J85" s="53"/>
      <c r="K85" s="79">
        <v>239.2</v>
      </c>
      <c r="L85" s="53">
        <v>65.7</v>
      </c>
      <c r="M85" s="79">
        <v>304.9</v>
      </c>
      <c r="N85" s="53"/>
      <c r="O85" s="123"/>
    </row>
    <row r="86" spans="1:15" ht="14.25" customHeight="1" thickBot="1">
      <c r="A86" s="84"/>
      <c r="B86" s="85"/>
      <c r="C86" s="86">
        <v>6313</v>
      </c>
      <c r="D86" s="34"/>
      <c r="E86" s="32" t="s">
        <v>59</v>
      </c>
      <c r="F86" s="88"/>
      <c r="G86" s="219">
        <f>SUM(G79:G85)</f>
        <v>10855</v>
      </c>
      <c r="H86" s="217">
        <f>SUM(H81:H85)</f>
        <v>1014.8999999999999</v>
      </c>
      <c r="I86" s="219">
        <f>SUM(G86:H86)</f>
        <v>11869.9</v>
      </c>
      <c r="J86" s="52"/>
      <c r="K86" s="219">
        <f>SUM(I86:J86)</f>
        <v>11869.9</v>
      </c>
      <c r="L86" s="217">
        <v>-73.8</v>
      </c>
      <c r="M86" s="219">
        <f>SUM(K86:L86)</f>
        <v>11796.1</v>
      </c>
      <c r="N86" s="52"/>
      <c r="O86" s="220"/>
    </row>
    <row r="87" spans="1:15" ht="14.25" customHeight="1">
      <c r="A87" s="94">
        <v>7</v>
      </c>
      <c r="B87" s="95">
        <v>3526</v>
      </c>
      <c r="C87" s="95"/>
      <c r="D87" s="36"/>
      <c r="E87" s="96" t="s">
        <v>101</v>
      </c>
      <c r="F87" s="97"/>
      <c r="G87" s="119">
        <f>SUM(G96+G95)</f>
        <v>0</v>
      </c>
      <c r="H87" s="55"/>
      <c r="I87" s="119">
        <f>SUM(I96+I95)</f>
        <v>50.4</v>
      </c>
      <c r="J87" s="55"/>
      <c r="K87" s="119">
        <f>SUM(K96+K95+K94+K93)</f>
        <v>251.9</v>
      </c>
      <c r="L87" s="55"/>
      <c r="M87" s="119">
        <f>SUM(M96+M95+M94+M93)</f>
        <v>251.9</v>
      </c>
      <c r="N87" s="55"/>
      <c r="O87" s="150"/>
    </row>
    <row r="88" spans="1:15" ht="14.25" customHeight="1">
      <c r="A88" s="77"/>
      <c r="B88" s="93"/>
      <c r="C88" s="98">
        <v>6121</v>
      </c>
      <c r="D88" s="38" t="s">
        <v>102</v>
      </c>
      <c r="E88" s="108" t="s">
        <v>103</v>
      </c>
      <c r="F88" s="74"/>
      <c r="G88" s="75">
        <v>0</v>
      </c>
      <c r="H88" s="52">
        <v>15.6</v>
      </c>
      <c r="I88" s="75">
        <v>15.6</v>
      </c>
      <c r="J88" s="52"/>
      <c r="K88" s="75">
        <v>15.6</v>
      </c>
      <c r="L88" s="52"/>
      <c r="M88" s="75">
        <v>15.6</v>
      </c>
      <c r="N88" s="52"/>
      <c r="O88" s="134"/>
    </row>
    <row r="89" spans="1:15" ht="14.25" customHeight="1">
      <c r="A89" s="84"/>
      <c r="B89" s="86"/>
      <c r="C89" s="98">
        <v>6121</v>
      </c>
      <c r="D89" s="38" t="s">
        <v>38</v>
      </c>
      <c r="E89" s="108" t="s">
        <v>104</v>
      </c>
      <c r="F89" s="74"/>
      <c r="G89" s="75">
        <v>0</v>
      </c>
      <c r="H89" s="52">
        <v>8.8</v>
      </c>
      <c r="I89" s="75">
        <v>8.8</v>
      </c>
      <c r="J89" s="52"/>
      <c r="K89" s="75">
        <v>8.8</v>
      </c>
      <c r="L89" s="52"/>
      <c r="M89" s="75">
        <v>8.8</v>
      </c>
      <c r="N89" s="52"/>
      <c r="O89" s="134"/>
    </row>
    <row r="90" spans="1:15" ht="14.25" customHeight="1">
      <c r="A90" s="72"/>
      <c r="B90" s="73"/>
      <c r="C90" s="68">
        <v>5137</v>
      </c>
      <c r="D90" s="38" t="s">
        <v>100</v>
      </c>
      <c r="E90" s="108" t="s">
        <v>105</v>
      </c>
      <c r="F90" s="78"/>
      <c r="G90" s="89">
        <v>0</v>
      </c>
      <c r="H90" s="52">
        <v>26</v>
      </c>
      <c r="I90" s="79">
        <v>26</v>
      </c>
      <c r="J90" s="52"/>
      <c r="K90" s="79">
        <v>26</v>
      </c>
      <c r="L90" s="52"/>
      <c r="M90" s="79">
        <v>26</v>
      </c>
      <c r="N90" s="52"/>
      <c r="O90" s="176"/>
    </row>
    <row r="91" spans="1:15" ht="14.25" customHeight="1">
      <c r="A91" s="72"/>
      <c r="B91" s="73"/>
      <c r="C91" s="68">
        <v>5331</v>
      </c>
      <c r="D91" s="38" t="s">
        <v>120</v>
      </c>
      <c r="E91" s="108" t="s">
        <v>121</v>
      </c>
      <c r="F91" s="78"/>
      <c r="G91" s="89">
        <v>0</v>
      </c>
      <c r="H91" s="52"/>
      <c r="I91" s="79">
        <v>0</v>
      </c>
      <c r="J91" s="52">
        <v>185</v>
      </c>
      <c r="K91" s="79">
        <v>185</v>
      </c>
      <c r="L91" s="52"/>
      <c r="M91" s="79">
        <v>185</v>
      </c>
      <c r="N91" s="52"/>
      <c r="O91" s="176"/>
    </row>
    <row r="92" spans="1:15" ht="14.25" customHeight="1">
      <c r="A92" s="72"/>
      <c r="B92" s="73"/>
      <c r="C92" s="68">
        <v>6351</v>
      </c>
      <c r="D92" s="38" t="s">
        <v>120</v>
      </c>
      <c r="E92" s="108" t="s">
        <v>121</v>
      </c>
      <c r="F92" s="78"/>
      <c r="G92" s="89">
        <v>0</v>
      </c>
      <c r="H92" s="52"/>
      <c r="I92" s="79">
        <v>0</v>
      </c>
      <c r="J92" s="52">
        <v>16.5</v>
      </c>
      <c r="K92" s="79">
        <v>16.5</v>
      </c>
      <c r="L92" s="52"/>
      <c r="M92" s="79">
        <v>16.5</v>
      </c>
      <c r="N92" s="52"/>
      <c r="O92" s="176"/>
    </row>
    <row r="93" spans="1:15" ht="14.25" customHeight="1">
      <c r="A93" s="72"/>
      <c r="B93" s="73"/>
      <c r="C93" s="93">
        <v>6351</v>
      </c>
      <c r="D93" s="30"/>
      <c r="E93" s="35" t="s">
        <v>13</v>
      </c>
      <c r="F93" s="78"/>
      <c r="G93" s="103">
        <f>G92</f>
        <v>0</v>
      </c>
      <c r="H93" s="132"/>
      <c r="I93" s="103">
        <f>I92</f>
        <v>0</v>
      </c>
      <c r="J93" s="132">
        <v>16.5</v>
      </c>
      <c r="K93" s="103">
        <f>SUM(I93:J93)</f>
        <v>16.5</v>
      </c>
      <c r="L93" s="52"/>
      <c r="M93" s="103">
        <f>SUM(K93:L93)</f>
        <v>16.5</v>
      </c>
      <c r="N93" s="52"/>
      <c r="O93" s="131"/>
    </row>
    <row r="94" spans="1:15" ht="14.25" customHeight="1">
      <c r="A94" s="72"/>
      <c r="B94" s="73"/>
      <c r="C94" s="93">
        <v>5331</v>
      </c>
      <c r="D94" s="30"/>
      <c r="E94" s="35" t="s">
        <v>122</v>
      </c>
      <c r="F94" s="78"/>
      <c r="G94" s="231">
        <f>G91</f>
        <v>0</v>
      </c>
      <c r="H94" s="232"/>
      <c r="I94" s="231">
        <f>I91</f>
        <v>0</v>
      </c>
      <c r="J94" s="233">
        <v>185</v>
      </c>
      <c r="K94" s="231">
        <f>SUM(I94:J94)</f>
        <v>185</v>
      </c>
      <c r="L94" s="53"/>
      <c r="M94" s="231">
        <f>SUM(K94:L94)</f>
        <v>185</v>
      </c>
      <c r="N94" s="53"/>
      <c r="O94" s="231"/>
    </row>
    <row r="95" spans="1:15" ht="14.25" customHeight="1">
      <c r="A95" s="72"/>
      <c r="B95" s="73"/>
      <c r="C95" s="91">
        <v>6121</v>
      </c>
      <c r="D95" s="38"/>
      <c r="E95" s="32" t="s">
        <v>33</v>
      </c>
      <c r="F95" s="74"/>
      <c r="G95" s="230">
        <f>SUM(G88:G89)</f>
        <v>0</v>
      </c>
      <c r="H95" s="132">
        <f>SUM(H88:H89)</f>
        <v>24.4</v>
      </c>
      <c r="I95" s="230">
        <f>SUM(G95:H95)</f>
        <v>24.4</v>
      </c>
      <c r="J95" s="132"/>
      <c r="K95" s="230">
        <f>SUM(I95:J95)</f>
        <v>24.4</v>
      </c>
      <c r="L95" s="52"/>
      <c r="M95" s="230">
        <f>SUM(K95:L95)</f>
        <v>24.4</v>
      </c>
      <c r="N95" s="52"/>
      <c r="O95" s="122"/>
    </row>
    <row r="96" spans="1:15" ht="14.25" customHeight="1" thickBot="1">
      <c r="A96" s="80"/>
      <c r="B96" s="81"/>
      <c r="C96" s="82">
        <v>5137</v>
      </c>
      <c r="D96" s="37"/>
      <c r="E96" s="210" t="s">
        <v>60</v>
      </c>
      <c r="F96" s="83"/>
      <c r="G96" s="121">
        <f>SUM(G90)</f>
        <v>0</v>
      </c>
      <c r="H96" s="222">
        <f>SUM(H90)</f>
        <v>26</v>
      </c>
      <c r="I96" s="121">
        <f>SUM(G96:H96)</f>
        <v>26</v>
      </c>
      <c r="J96" s="109"/>
      <c r="K96" s="121">
        <f>SUM(I96:J96)</f>
        <v>26</v>
      </c>
      <c r="L96" s="109"/>
      <c r="M96" s="121">
        <f>SUM(K96:L96)</f>
        <v>26</v>
      </c>
      <c r="N96" s="109"/>
      <c r="O96" s="121"/>
    </row>
    <row r="97" spans="1:15" ht="14.25" customHeight="1">
      <c r="A97" s="94">
        <v>11</v>
      </c>
      <c r="B97" s="95">
        <v>3533</v>
      </c>
      <c r="C97" s="95"/>
      <c r="D97" s="36"/>
      <c r="E97" s="96" t="s">
        <v>106</v>
      </c>
      <c r="F97" s="226"/>
      <c r="G97" s="227">
        <f>SUM(G103)</f>
        <v>6009</v>
      </c>
      <c r="H97" s="55"/>
      <c r="I97" s="227">
        <f>SUM(I103)</f>
        <v>7439.5</v>
      </c>
      <c r="J97" s="55"/>
      <c r="K97" s="227">
        <f>SUM(K103+K104)</f>
        <v>7614.5</v>
      </c>
      <c r="L97" s="55"/>
      <c r="M97" s="227">
        <f>SUM(M103+M104)</f>
        <v>7614.5</v>
      </c>
      <c r="N97" s="55"/>
      <c r="O97" s="228"/>
    </row>
    <row r="98" spans="1:15" ht="14.25" customHeight="1">
      <c r="A98" s="77"/>
      <c r="B98" s="68"/>
      <c r="C98" s="68">
        <v>6351</v>
      </c>
      <c r="D98" s="30"/>
      <c r="E98" s="30" t="s">
        <v>107</v>
      </c>
      <c r="F98" s="79"/>
      <c r="G98" s="79">
        <v>2334</v>
      </c>
      <c r="H98" s="53"/>
      <c r="I98" s="79">
        <v>2334</v>
      </c>
      <c r="J98" s="53"/>
      <c r="K98" s="79">
        <v>2334</v>
      </c>
      <c r="L98" s="53"/>
      <c r="M98" s="79">
        <v>2334</v>
      </c>
      <c r="N98" s="53"/>
      <c r="O98" s="123"/>
    </row>
    <row r="99" spans="1:15" ht="14.25" customHeight="1">
      <c r="A99" s="77"/>
      <c r="B99" s="68"/>
      <c r="C99" s="68">
        <v>6351</v>
      </c>
      <c r="D99" s="30"/>
      <c r="E99" s="30" t="s">
        <v>108</v>
      </c>
      <c r="F99" s="79"/>
      <c r="G99" s="79">
        <v>3675</v>
      </c>
      <c r="H99" s="53"/>
      <c r="I99" s="79">
        <v>3675</v>
      </c>
      <c r="J99" s="53"/>
      <c r="K99" s="79">
        <v>3675</v>
      </c>
      <c r="L99" s="53"/>
      <c r="M99" s="79">
        <v>3675</v>
      </c>
      <c r="N99" s="53"/>
      <c r="O99" s="123"/>
    </row>
    <row r="100" spans="1:15" ht="14.25" customHeight="1">
      <c r="A100" s="77"/>
      <c r="B100" s="68"/>
      <c r="C100" s="68">
        <v>6351</v>
      </c>
      <c r="D100" s="30" t="s">
        <v>109</v>
      </c>
      <c r="E100" s="30" t="s">
        <v>110</v>
      </c>
      <c r="F100" s="79"/>
      <c r="G100" s="79"/>
      <c r="H100" s="53">
        <v>1360</v>
      </c>
      <c r="I100" s="79">
        <v>1360</v>
      </c>
      <c r="J100" s="53"/>
      <c r="K100" s="79">
        <v>1360</v>
      </c>
      <c r="L100" s="53"/>
      <c r="M100" s="79">
        <v>1360</v>
      </c>
      <c r="N100" s="53"/>
      <c r="O100" s="123"/>
    </row>
    <row r="101" spans="1:15" ht="14.25" customHeight="1">
      <c r="A101" s="77"/>
      <c r="B101" s="68"/>
      <c r="C101" s="68">
        <v>6351</v>
      </c>
      <c r="D101" s="30" t="s">
        <v>111</v>
      </c>
      <c r="E101" s="30" t="s">
        <v>112</v>
      </c>
      <c r="F101" s="79"/>
      <c r="G101" s="79"/>
      <c r="H101" s="53">
        <v>70.5</v>
      </c>
      <c r="I101" s="79">
        <v>70.5</v>
      </c>
      <c r="J101" s="53"/>
      <c r="K101" s="79">
        <v>70.5</v>
      </c>
      <c r="L101" s="53"/>
      <c r="M101" s="79">
        <v>70.5</v>
      </c>
      <c r="N101" s="53"/>
      <c r="O101" s="123"/>
    </row>
    <row r="102" spans="1:15" ht="14.25" customHeight="1">
      <c r="A102" s="72"/>
      <c r="B102" s="73"/>
      <c r="C102" s="68">
        <v>5331</v>
      </c>
      <c r="D102" s="38" t="s">
        <v>146</v>
      </c>
      <c r="E102" s="108" t="s">
        <v>147</v>
      </c>
      <c r="F102" s="78"/>
      <c r="G102" s="89">
        <v>0</v>
      </c>
      <c r="H102" s="52"/>
      <c r="I102" s="79">
        <v>0</v>
      </c>
      <c r="J102" s="52">
        <v>175</v>
      </c>
      <c r="K102" s="79">
        <v>175</v>
      </c>
      <c r="L102" s="52"/>
      <c r="M102" s="79">
        <v>175</v>
      </c>
      <c r="N102" s="52"/>
      <c r="O102" s="176"/>
    </row>
    <row r="103" spans="1:15" ht="13.5" customHeight="1">
      <c r="A103" s="238"/>
      <c r="B103" s="93"/>
      <c r="C103" s="93">
        <v>6351</v>
      </c>
      <c r="D103" s="30"/>
      <c r="E103" s="35" t="s">
        <v>13</v>
      </c>
      <c r="F103" s="239"/>
      <c r="G103" s="103">
        <f>SUM(G98:G101)</f>
        <v>6009</v>
      </c>
      <c r="H103" s="133">
        <f>SUM(H100:H101)</f>
        <v>1430.5</v>
      </c>
      <c r="I103" s="103">
        <f>SUM(G103:H103)</f>
        <v>7439.5</v>
      </c>
      <c r="J103" s="133"/>
      <c r="K103" s="103">
        <f>SUM(I103:J103)</f>
        <v>7439.5</v>
      </c>
      <c r="L103" s="133"/>
      <c r="M103" s="103">
        <f>SUM(K103:L103)</f>
        <v>7439.5</v>
      </c>
      <c r="N103" s="133"/>
      <c r="O103" s="131"/>
    </row>
    <row r="104" spans="1:15" ht="13.5" customHeight="1" thickBot="1">
      <c r="A104" s="236"/>
      <c r="B104" s="86"/>
      <c r="C104" s="93">
        <v>5331</v>
      </c>
      <c r="D104" s="30"/>
      <c r="E104" s="35" t="s">
        <v>122</v>
      </c>
      <c r="F104" s="237"/>
      <c r="G104" s="231">
        <v>0</v>
      </c>
      <c r="H104" s="232"/>
      <c r="I104" s="231">
        <v>0</v>
      </c>
      <c r="J104" s="233">
        <v>175</v>
      </c>
      <c r="K104" s="231">
        <f>SUM(I104:J104)</f>
        <v>175</v>
      </c>
      <c r="L104" s="53"/>
      <c r="M104" s="231">
        <f>SUM(K104:L104)</f>
        <v>175</v>
      </c>
      <c r="N104" s="53"/>
      <c r="O104" s="231"/>
    </row>
    <row r="105" spans="1:15" ht="14.25" customHeight="1">
      <c r="A105" s="199"/>
      <c r="B105" s="200"/>
      <c r="C105" s="201"/>
      <c r="D105" s="202"/>
      <c r="E105" s="203" t="s">
        <v>15</v>
      </c>
      <c r="F105" s="204"/>
      <c r="G105" s="205">
        <f>G107</f>
        <v>9500</v>
      </c>
      <c r="H105" s="206"/>
      <c r="I105" s="205">
        <f>I107</f>
        <v>9500</v>
      </c>
      <c r="J105" s="206"/>
      <c r="K105" s="205">
        <f>K107</f>
        <v>5257.3</v>
      </c>
      <c r="L105" s="206"/>
      <c r="M105" s="205">
        <f>M107</f>
        <v>5237.3</v>
      </c>
      <c r="N105" s="206"/>
      <c r="O105" s="207"/>
    </row>
    <row r="106" spans="1:15" ht="14.25" customHeight="1">
      <c r="A106" s="77"/>
      <c r="B106" s="68"/>
      <c r="C106" s="68">
        <v>6901</v>
      </c>
      <c r="D106" s="35"/>
      <c r="E106" s="50"/>
      <c r="F106" s="78"/>
      <c r="G106" s="79">
        <v>9500</v>
      </c>
      <c r="H106" s="53"/>
      <c r="I106" s="79">
        <v>9500</v>
      </c>
      <c r="J106" s="53">
        <v>-4242.7</v>
      </c>
      <c r="K106" s="79">
        <v>5257.3</v>
      </c>
      <c r="L106" s="53">
        <v>-20</v>
      </c>
      <c r="M106" s="79">
        <v>5237.3</v>
      </c>
      <c r="N106" s="53"/>
      <c r="O106" s="123"/>
    </row>
    <row r="107" spans="1:15" ht="14.25" customHeight="1" thickBot="1">
      <c r="A107" s="208"/>
      <c r="B107" s="209"/>
      <c r="C107" s="107">
        <v>6901</v>
      </c>
      <c r="D107" s="210"/>
      <c r="E107" s="211" t="s">
        <v>18</v>
      </c>
      <c r="F107" s="212"/>
      <c r="G107" s="213">
        <f>SUM(G106)</f>
        <v>9500</v>
      </c>
      <c r="H107" s="229"/>
      <c r="I107" s="213">
        <v>9500</v>
      </c>
      <c r="J107" s="229">
        <v>-4242.7</v>
      </c>
      <c r="K107" s="213">
        <v>5257.3</v>
      </c>
      <c r="L107" s="229">
        <v>-20</v>
      </c>
      <c r="M107" s="213">
        <v>5237.3</v>
      </c>
      <c r="N107" s="214"/>
      <c r="O107" s="215"/>
    </row>
    <row r="108" spans="1:15" ht="16.5" thickBot="1">
      <c r="A108" s="99"/>
      <c r="B108" s="100"/>
      <c r="C108" s="100"/>
      <c r="D108" s="101"/>
      <c r="E108" s="102"/>
      <c r="F108" s="104">
        <f>F32+F33+F47</f>
        <v>22851.7</v>
      </c>
      <c r="G108" s="104">
        <f>G107+G103+G96+G95+G86+G77+G73+G67+G60+G59+G58+G44+G43+G42</f>
        <v>79780</v>
      </c>
      <c r="H108" s="177">
        <f>H42+H43+H44+H58+H59+H60+H67+H73+H77+H86+H95+H96+H103+H107</f>
        <v>51577.600000000006</v>
      </c>
      <c r="I108" s="187">
        <f>I42+I43+I44+I58+I59+I60+I67+I73+I77+I86+I95+I96+I103+I107</f>
        <v>131357.59999999998</v>
      </c>
      <c r="J108" s="177">
        <f>J107+J104+J94+J93+J72+J66+J60+J58+J43+J42</f>
        <v>15958.8</v>
      </c>
      <c r="K108" s="187">
        <f>K42+K43+K44+K58+K59+K60+K67+K73+K77+K86+K93+K94+K95+K96+K103+K107+K104+K72+K66</f>
        <v>147316.4</v>
      </c>
      <c r="L108" s="250">
        <f>L86+L59+L58+L77+L42+L67+L107</f>
        <v>0</v>
      </c>
      <c r="M108" s="187">
        <f>M42+M43+M44+M58+M59+M60+M67+M73+M77+M86+M93+M94+M95+M96+M103+M107+M104+M72+M66</f>
        <v>147316.4</v>
      </c>
      <c r="N108" s="56"/>
      <c r="O108" s="57"/>
    </row>
    <row r="109" spans="1:15" ht="12.75">
      <c r="A109" s="40"/>
      <c r="B109" s="41"/>
      <c r="C109" s="41"/>
      <c r="D109" s="41"/>
      <c r="E109" s="41"/>
      <c r="F109" s="41"/>
      <c r="G109" s="58"/>
      <c r="H109" s="59"/>
      <c r="I109" s="58"/>
      <c r="J109" s="60"/>
      <c r="K109" s="58"/>
      <c r="L109" s="60"/>
      <c r="M109" s="58"/>
      <c r="N109" s="61"/>
      <c r="O109" s="61"/>
    </row>
    <row r="110" spans="1:15" ht="12.75">
      <c r="A110" s="40"/>
      <c r="B110" s="41"/>
      <c r="C110" s="41"/>
      <c r="D110" s="41"/>
      <c r="E110" s="41"/>
      <c r="F110" s="41"/>
      <c r="G110" s="58"/>
      <c r="H110" s="59"/>
      <c r="I110" s="58"/>
      <c r="J110" s="62"/>
      <c r="K110" s="58"/>
      <c r="L110" s="62"/>
      <c r="M110" s="58"/>
      <c r="N110" s="61"/>
      <c r="O110" s="61"/>
    </row>
    <row r="111" spans="1:15" s="7" customFormat="1" ht="18" customHeight="1" thickBot="1">
      <c r="A111" s="42" t="s">
        <v>8</v>
      </c>
      <c r="B111" s="42"/>
      <c r="C111" s="42"/>
      <c r="D111" s="42"/>
      <c r="E111" s="42"/>
      <c r="F111" s="42"/>
      <c r="G111" s="63"/>
      <c r="H111" s="61"/>
      <c r="I111" s="61"/>
      <c r="J111" s="64"/>
      <c r="K111" s="61"/>
      <c r="L111" s="64"/>
      <c r="M111" s="61"/>
      <c r="N111" s="63"/>
      <c r="O111" s="63"/>
    </row>
    <row r="112" spans="1:15" s="10" customFormat="1" ht="16.5" thickBot="1">
      <c r="A112" s="43" t="s">
        <v>9</v>
      </c>
      <c r="B112" s="39"/>
      <c r="C112" s="39"/>
      <c r="D112" s="146"/>
      <c r="E112" s="44"/>
      <c r="F112" s="45"/>
      <c r="G112" s="9" t="s">
        <v>10</v>
      </c>
      <c r="H112" s="189" t="s">
        <v>28</v>
      </c>
      <c r="I112" s="9" t="s">
        <v>29</v>
      </c>
      <c r="J112" s="12" t="s">
        <v>28</v>
      </c>
      <c r="K112" s="9" t="s">
        <v>29</v>
      </c>
      <c r="L112" s="8"/>
      <c r="M112" s="9" t="s">
        <v>29</v>
      </c>
      <c r="N112" s="8"/>
      <c r="O112" s="9"/>
    </row>
    <row r="113" spans="1:15" s="10" customFormat="1" ht="15">
      <c r="A113" s="178" t="s">
        <v>19</v>
      </c>
      <c r="B113" s="46"/>
      <c r="C113" s="143">
        <v>6121</v>
      </c>
      <c r="D113" s="147"/>
      <c r="E113" s="47" t="s">
        <v>113</v>
      </c>
      <c r="F113" s="154"/>
      <c r="G113" s="151">
        <f>G95+G58+G42</f>
        <v>53416</v>
      </c>
      <c r="H113" s="190">
        <f>H95+H77+H58+H42</f>
        <v>42207.5</v>
      </c>
      <c r="I113" s="151">
        <f>I95+I77+I58+I42</f>
        <v>95623.5</v>
      </c>
      <c r="J113" s="55">
        <f>J42+J58+J72</f>
        <v>15750</v>
      </c>
      <c r="K113" s="151">
        <f>K95+K77+K58+K42+K72</f>
        <v>111373.5</v>
      </c>
      <c r="L113" s="246">
        <f>L42+L58+L77</f>
        <v>63.80000000000018</v>
      </c>
      <c r="M113" s="151">
        <f>M95+M77+M58+M42+M72</f>
        <v>111437.3</v>
      </c>
      <c r="N113" s="65"/>
      <c r="O113" s="162"/>
    </row>
    <row r="114" spans="1:15" s="10" customFormat="1" ht="15">
      <c r="A114" s="178" t="s">
        <v>19</v>
      </c>
      <c r="B114" s="49"/>
      <c r="C114" s="144">
        <v>5137</v>
      </c>
      <c r="D114" s="148"/>
      <c r="E114" s="50" t="s">
        <v>114</v>
      </c>
      <c r="F114" s="155"/>
      <c r="G114" s="152">
        <v>0</v>
      </c>
      <c r="H114" s="191">
        <f>H96</f>
        <v>26</v>
      </c>
      <c r="I114" s="152">
        <f>I96</f>
        <v>26</v>
      </c>
      <c r="J114" s="53">
        <v>0</v>
      </c>
      <c r="K114" s="152">
        <f>K96</f>
        <v>26</v>
      </c>
      <c r="L114" s="247">
        <v>0</v>
      </c>
      <c r="M114" s="152">
        <f>M96</f>
        <v>26</v>
      </c>
      <c r="N114" s="66"/>
      <c r="O114" s="163"/>
    </row>
    <row r="115" spans="1:15" ht="15">
      <c r="A115" s="178" t="s">
        <v>19</v>
      </c>
      <c r="B115" s="179"/>
      <c r="C115" s="180">
        <v>6351</v>
      </c>
      <c r="D115" s="181"/>
      <c r="E115" s="182" t="s">
        <v>17</v>
      </c>
      <c r="F115" s="183"/>
      <c r="G115" s="184">
        <f>G103</f>
        <v>6009</v>
      </c>
      <c r="H115" s="192">
        <f>H103</f>
        <v>1430.5</v>
      </c>
      <c r="I115" s="184">
        <f>I103</f>
        <v>7439.5</v>
      </c>
      <c r="J115" s="52">
        <f>J92</f>
        <v>16.5</v>
      </c>
      <c r="K115" s="184">
        <f>K103+K93</f>
        <v>7456</v>
      </c>
      <c r="L115" s="248">
        <v>0</v>
      </c>
      <c r="M115" s="184">
        <f>M103+M93</f>
        <v>7456</v>
      </c>
      <c r="N115" s="186"/>
      <c r="O115" s="185"/>
    </row>
    <row r="116" spans="1:15" ht="15">
      <c r="A116" s="48" t="s">
        <v>19</v>
      </c>
      <c r="B116" s="49"/>
      <c r="C116" s="144">
        <v>6313</v>
      </c>
      <c r="D116" s="148"/>
      <c r="E116" s="50" t="s">
        <v>115</v>
      </c>
      <c r="F116" s="155"/>
      <c r="G116" s="152">
        <f>G86</f>
        <v>10855</v>
      </c>
      <c r="H116" s="191">
        <f>H86+H59+H43</f>
        <v>6381.799999999999</v>
      </c>
      <c r="I116" s="152">
        <f>I86+I59+I43</f>
        <v>17236.8</v>
      </c>
      <c r="J116" s="53">
        <f>J43+J66</f>
        <v>3575</v>
      </c>
      <c r="K116" s="152">
        <f>K86+K59+K43+K66</f>
        <v>20811.8</v>
      </c>
      <c r="L116" s="247">
        <f>L59+L86</f>
        <v>-463.8</v>
      </c>
      <c r="M116" s="152">
        <f>M86+M59+M43+M66</f>
        <v>20348</v>
      </c>
      <c r="N116" s="66"/>
      <c r="O116" s="163"/>
    </row>
    <row r="117" spans="1:15" ht="15">
      <c r="A117" s="110" t="s">
        <v>19</v>
      </c>
      <c r="B117" s="49"/>
      <c r="C117" s="144">
        <v>5171</v>
      </c>
      <c r="D117" s="148"/>
      <c r="E117" s="50" t="s">
        <v>117</v>
      </c>
      <c r="F117" s="155"/>
      <c r="G117" s="152">
        <v>0</v>
      </c>
      <c r="H117" s="191">
        <f>H73+H67+H60+H44</f>
        <v>1531.8</v>
      </c>
      <c r="I117" s="152">
        <f>I73+I67+I60+I44</f>
        <v>1531.8</v>
      </c>
      <c r="J117" s="53">
        <f>J60</f>
        <v>500</v>
      </c>
      <c r="K117" s="152">
        <f>K73+K67+K60+K44</f>
        <v>2031.8</v>
      </c>
      <c r="L117" s="247">
        <f>L67</f>
        <v>420</v>
      </c>
      <c r="M117" s="152">
        <f>M73+M67+M60+M44</f>
        <v>2451.8</v>
      </c>
      <c r="N117" s="66"/>
      <c r="O117" s="163"/>
    </row>
    <row r="118" spans="1:15" ht="15">
      <c r="A118" s="48" t="s">
        <v>19</v>
      </c>
      <c r="B118" s="49"/>
      <c r="C118" s="144">
        <v>5331</v>
      </c>
      <c r="D118" s="148"/>
      <c r="E118" s="50" t="s">
        <v>123</v>
      </c>
      <c r="F118" s="155"/>
      <c r="G118" s="152">
        <v>0</v>
      </c>
      <c r="H118" s="191">
        <v>0</v>
      </c>
      <c r="I118" s="152">
        <v>0</v>
      </c>
      <c r="J118" s="53">
        <f>J104+J94</f>
        <v>360</v>
      </c>
      <c r="K118" s="152">
        <f>K94+K104</f>
        <v>360</v>
      </c>
      <c r="L118" s="247">
        <v>0</v>
      </c>
      <c r="M118" s="152">
        <f>M94+M104</f>
        <v>360</v>
      </c>
      <c r="N118" s="66"/>
      <c r="O118" s="163"/>
    </row>
    <row r="119" spans="1:15" ht="15.75" thickBot="1">
      <c r="A119" s="234" t="s">
        <v>19</v>
      </c>
      <c r="B119" s="41"/>
      <c r="C119" s="169">
        <v>6901</v>
      </c>
      <c r="D119" s="170"/>
      <c r="E119" s="171" t="s">
        <v>18</v>
      </c>
      <c r="F119" s="172"/>
      <c r="G119" s="173">
        <f>G107</f>
        <v>9500</v>
      </c>
      <c r="H119" s="193">
        <f>H107</f>
        <v>0</v>
      </c>
      <c r="I119" s="173">
        <f>I107</f>
        <v>9500</v>
      </c>
      <c r="J119" s="109">
        <v>-4242.7</v>
      </c>
      <c r="K119" s="173">
        <f>K107</f>
        <v>5257.3</v>
      </c>
      <c r="L119" s="249">
        <f>L107</f>
        <v>-20</v>
      </c>
      <c r="M119" s="173">
        <f>M107</f>
        <v>5237.3</v>
      </c>
      <c r="N119" s="105"/>
      <c r="O119" s="164"/>
    </row>
    <row r="120" spans="1:15" ht="15.75" thickBot="1">
      <c r="A120" s="111"/>
      <c r="B120" s="112"/>
      <c r="C120" s="145"/>
      <c r="D120" s="149"/>
      <c r="E120" s="113" t="s">
        <v>16</v>
      </c>
      <c r="F120" s="145"/>
      <c r="G120" s="153">
        <f aca="true" t="shared" si="0" ref="G120:M120">SUM(G113:G119)</f>
        <v>79780</v>
      </c>
      <c r="H120" s="188">
        <f t="shared" si="0"/>
        <v>51577.600000000006</v>
      </c>
      <c r="I120" s="153">
        <f t="shared" si="0"/>
        <v>131357.6</v>
      </c>
      <c r="J120" s="161">
        <f t="shared" si="0"/>
        <v>15958.8</v>
      </c>
      <c r="K120" s="153">
        <f t="shared" si="0"/>
        <v>147316.39999999997</v>
      </c>
      <c r="L120" s="240">
        <f t="shared" si="0"/>
        <v>1.7053025658242404E-13</v>
      </c>
      <c r="M120" s="153">
        <f t="shared" si="0"/>
        <v>147316.39999999997</v>
      </c>
      <c r="N120" s="174"/>
      <c r="O120" s="165"/>
    </row>
    <row r="121" spans="1:15" ht="12.75">
      <c r="A121" s="17" t="s">
        <v>24</v>
      </c>
      <c r="B121" s="17"/>
      <c r="C121" s="17" t="s">
        <v>25</v>
      </c>
      <c r="D121" s="17"/>
      <c r="E121" s="17"/>
      <c r="F121" s="42" t="s">
        <v>148</v>
      </c>
      <c r="G121" s="67"/>
      <c r="H121" s="67"/>
      <c r="I121" s="67"/>
      <c r="J121" s="67"/>
      <c r="K121" s="67"/>
      <c r="L121" s="61"/>
      <c r="M121" s="61"/>
      <c r="N121" s="67"/>
      <c r="O121" s="67"/>
    </row>
    <row r="122" spans="1:15" ht="12.75">
      <c r="A122" s="17"/>
      <c r="B122" s="17"/>
      <c r="C122" s="17"/>
      <c r="D122" s="17"/>
      <c r="E122" s="17"/>
      <c r="F122" s="17"/>
      <c r="G122" s="67"/>
      <c r="H122" s="67"/>
      <c r="I122" s="67"/>
      <c r="J122" s="67"/>
      <c r="K122" s="67"/>
      <c r="L122" s="124"/>
      <c r="M122" s="67"/>
      <c r="N122" s="67"/>
      <c r="O122" s="67"/>
    </row>
    <row r="123" spans="1:15" ht="12.75">
      <c r="A123" s="106"/>
      <c r="B123" s="106"/>
      <c r="C123" s="106"/>
      <c r="D123" s="106"/>
      <c r="E123" s="106"/>
      <c r="F123" s="17"/>
      <c r="G123" s="67"/>
      <c r="H123" s="67"/>
      <c r="I123" s="67"/>
      <c r="J123" s="67"/>
      <c r="K123" s="67"/>
      <c r="L123" s="124"/>
      <c r="M123" s="67"/>
      <c r="N123" s="67"/>
      <c r="O123" s="67"/>
    </row>
    <row r="124" spans="1:15" ht="12.75">
      <c r="A124" s="17"/>
      <c r="B124" s="17"/>
      <c r="C124" s="17"/>
      <c r="D124" s="17"/>
      <c r="E124" s="17"/>
      <c r="F124" s="17"/>
      <c r="G124" s="124"/>
      <c r="H124" s="67"/>
      <c r="I124" s="67"/>
      <c r="J124" s="67"/>
      <c r="K124" s="67"/>
      <c r="L124" s="67"/>
      <c r="M124" s="67"/>
      <c r="N124" s="67"/>
      <c r="O124" s="67"/>
    </row>
    <row r="125" spans="1:15" ht="12.75">
      <c r="A125" s="17"/>
      <c r="B125" s="17"/>
      <c r="C125" s="17"/>
      <c r="D125" s="17"/>
      <c r="E125" s="17"/>
      <c r="F125" s="1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2.75">
      <c r="A126" s="17"/>
      <c r="B126" s="17"/>
      <c r="C126" s="17"/>
      <c r="D126" s="17"/>
      <c r="E126" s="17"/>
      <c r="F126" s="1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2.75">
      <c r="A127" s="17"/>
      <c r="B127" s="17"/>
      <c r="C127" s="17"/>
      <c r="D127" s="17"/>
      <c r="E127" s="17"/>
      <c r="F127" s="17"/>
      <c r="G127" s="67"/>
      <c r="H127" s="67"/>
      <c r="I127" s="124"/>
      <c r="J127" s="67"/>
      <c r="K127" s="67"/>
      <c r="L127" s="67"/>
      <c r="M127" s="67"/>
      <c r="N127" s="67"/>
      <c r="O127" s="67"/>
    </row>
    <row r="128" spans="1:15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2.75">
      <c r="A130" s="17"/>
      <c r="B130" s="17"/>
      <c r="C130" s="17"/>
      <c r="D130" s="17"/>
      <c r="E130" s="17"/>
      <c r="F130" s="17"/>
      <c r="G130" s="20"/>
      <c r="H130" s="17"/>
      <c r="I130" s="17"/>
      <c r="J130" s="17"/>
      <c r="K130" s="17"/>
      <c r="L130" s="17"/>
      <c r="M130" s="17"/>
      <c r="N130" s="17"/>
      <c r="O130" s="17"/>
    </row>
    <row r="131" spans="1:15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</sheetData>
  <sheetProtection/>
  <mergeCells count="2">
    <mergeCell ref="L29:O29"/>
    <mergeCell ref="H29:K29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2011-04-01T08:36:43Z</cp:lastPrinted>
  <dcterms:created xsi:type="dcterms:W3CDTF">2007-01-11T11:12:55Z</dcterms:created>
  <dcterms:modified xsi:type="dcterms:W3CDTF">2011-04-06T14:28:56Z</dcterms:modified>
  <cp:category/>
  <cp:version/>
  <cp:contentType/>
  <cp:contentStatus/>
</cp:coreProperties>
</file>