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95" activeTab="0"/>
  </bookViews>
  <sheets>
    <sheet name="tab. č. 1.a PO školství 2012" sheetId="1" r:id="rId1"/>
    <sheet name="tab. 1.b Rekapitulace" sheetId="2" r:id="rId2"/>
  </sheets>
  <definedNames>
    <definedName name="_xlnm.Print_Titles" localSheetId="0">'tab. č. 1.a PO školství 2012'!$A:$C,'tab. č. 1.a PO školství 2012'!$1:$4</definedName>
    <definedName name="Z_79E381B8_D6E5_418F_B460_85DCCA75BE8D_.wvu.PrintTitles" localSheetId="0" hidden="1">'tab. č. 1.a PO školství 2012'!$1:$4</definedName>
    <definedName name="Z_B07715B0_7FE8_42EA_BF55_EFD81DD8BA6A_.wvu.PrintTitles" localSheetId="0" hidden="1">'tab. č. 1.a PO školství 2012'!$1:$4</definedName>
    <definedName name="Z_C162F822_1568_4969_B9C8_93E0C5147546_.wvu.PrintTitles" localSheetId="0" hidden="1">'tab. č. 1.a PO školství 2012'!$1:$4</definedName>
    <definedName name="Z_DBFEDA71_B9D4_4CFE_AB34_00668FB2FEFC_.wvu.PrintTitles" localSheetId="0" hidden="1">'tab. č. 1.a PO školství 2012'!$A:$C,'tab. č. 1.a PO školství 2012'!$1:$4</definedName>
    <definedName name="Z_F975E7C7_EA56_46DD_8646_DFCFE100CA98_.wvu.PrintTitles" localSheetId="0" hidden="1">'tab. č. 1.a PO školství 2012'!$1:$4</definedName>
    <definedName name="Z_FEE15DB0_EBC3_4FF8_816A_68A718BAB372_.wvu.PrintTitles" localSheetId="0" hidden="1">'tab. č. 1.a PO školství 2012'!$1:$4</definedName>
  </definedNames>
  <calcPr fullCalcOnLoad="1"/>
</workbook>
</file>

<file path=xl/comments1.xml><?xml version="1.0" encoding="utf-8"?>
<comments xmlns="http://schemas.openxmlformats.org/spreadsheetml/2006/main">
  <authors>
    <author>Alena Kopřivová</author>
    <author>340</author>
  </authors>
  <commentList>
    <comment ref="I92" authorId="0">
      <text>
        <r>
          <rPr>
            <sz val="11"/>
            <color indexed="8"/>
            <rFont val="Calibri"/>
            <family val="2"/>
          </rPr>
          <t>Alena Kopřivová:</t>
        </r>
        <r>
          <rPr>
            <sz val="11"/>
            <color theme="1"/>
            <rFont val="Calibri"/>
            <family val="2"/>
          </rPr>
          <t xml:space="preserve">
SPC
</t>
        </r>
      </text>
    </comment>
    <comment ref="I60" authorId="0">
      <text>
        <r>
          <rPr>
            <sz val="11"/>
            <color indexed="8"/>
            <rFont val="Calibri"/>
            <family val="2"/>
          </rPr>
          <t>Alena Kopřivová:</t>
        </r>
        <r>
          <rPr>
            <sz val="11"/>
            <color theme="1"/>
            <rFont val="Calibri"/>
            <family val="2"/>
          </rPr>
          <t xml:space="preserve">
SPC
</t>
        </r>
      </text>
    </comment>
    <comment ref="I68" authorId="0">
      <text>
        <r>
          <rPr>
            <sz val="11"/>
            <color indexed="8"/>
            <rFont val="Calibri"/>
            <family val="2"/>
          </rPr>
          <t>Alena Kopřivová:</t>
        </r>
        <r>
          <rPr>
            <sz val="11"/>
            <color theme="1"/>
            <rFont val="Calibri"/>
            <family val="2"/>
          </rPr>
          <t xml:space="preserve">
vybavení fiktivní firmy
(nově zřízená odborná učebna, stavební úpravy provedeny z vlastních prostředků školy)
</t>
        </r>
      </text>
    </comment>
    <comment ref="I66" authorId="0">
      <text>
        <r>
          <rPr>
            <sz val="11"/>
            <color indexed="8"/>
            <rFont val="Calibri"/>
            <family val="2"/>
          </rPr>
          <t>Alena Kopřivová:</t>
        </r>
        <r>
          <rPr>
            <sz val="11"/>
            <color theme="1"/>
            <rFont val="Calibri"/>
            <family val="2"/>
          </rPr>
          <t xml:space="preserve">
věcná režie stravování žáků
</t>
        </r>
      </text>
    </comment>
    <comment ref="I72" authorId="0">
      <text>
        <r>
          <rPr>
            <sz val="11"/>
            <color indexed="8"/>
            <rFont val="Calibri"/>
            <family val="2"/>
          </rPr>
          <t>Alena Kopřivová:</t>
        </r>
        <r>
          <rPr>
            <sz val="11"/>
            <color theme="1"/>
            <rFont val="Calibri"/>
            <family val="2"/>
          </rPr>
          <t xml:space="preserve">
věcná režie stravování žáků
</t>
        </r>
      </text>
    </comment>
    <comment ref="I32" authorId="1">
      <text>
        <r>
          <rPr>
            <sz val="11"/>
            <color theme="1"/>
            <rFont val="Calibri"/>
            <family val="2"/>
          </rPr>
          <t xml:space="preserve">snížení z důvodu úhrady sankcí při realizaci projektu
</t>
        </r>
      </text>
    </comment>
    <comment ref="I10" authorId="1">
      <text>
        <r>
          <rPr>
            <sz val="11"/>
            <color indexed="8"/>
            <rFont val="Calibri"/>
            <family val="2"/>
          </rPr>
          <t xml:space="preserve">profinancování obnovy výpočetní techniky a fin. konzultanta 
+ úprava v důsledku organizační změny
</t>
        </r>
      </text>
    </comment>
  </commentList>
</comments>
</file>

<file path=xl/sharedStrings.xml><?xml version="1.0" encoding="utf-8"?>
<sst xmlns="http://schemas.openxmlformats.org/spreadsheetml/2006/main" count="160" uniqueCount="151">
  <si>
    <t>Organizace zřízené Královéhradeckým krajem</t>
  </si>
  <si>
    <t>v tis. Kč</t>
  </si>
  <si>
    <t>org.</t>
  </si>
  <si>
    <t>z toho kryté
odpisy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</si>
  <si>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</si>
  <si>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</si>
  <si>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</si>
  <si>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 a Jazyková škola s právem státní jazykové zkoušky, Hradec Králové, V Lipkách 692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</si>
  <si>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</si>
  <si>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</si>
  <si>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</si>
  <si>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</si>
  <si>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</si>
  <si>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</si>
  <si>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Vyšší odborná škola zdravotnická a Střední zdravotnická škola, Hradec Králové, Komenského 234</t>
  </si>
  <si>
    <t>Střední škola technická a řemeslná, Nový Bydžov, Dr. M. Tyrše 112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</si>
  <si>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</si>
  <si>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</si>
  <si>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</si>
  <si>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Mateřská škola, Speciální základní škola a Praktická škola, Hradec Králové, Hradecká 1231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</si>
  <si>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</si>
  <si>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</si>
  <si>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</si>
  <si>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Pedagogicko-psychologická poradna Královéhradeckého kraje,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</si>
  <si>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</si>
  <si>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</si>
  <si>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</si>
  <si>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Školské zařízení pro další vzdělávání pedagogických pracovníků Královéhradeckého kraje, Hradec Králové, Štefánikova 566</t>
  </si>
  <si>
    <t>Plavecká škola Zéva, Hradec Králové, Eliščino nábř.842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</si>
  <si>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</si>
  <si>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</si>
  <si>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</si>
  <si>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</si>
  <si>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</si>
  <si>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</si>
  <si>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</si>
  <si>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</si>
  <si>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</si>
  <si>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</si>
  <si>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</si>
  <si>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</si>
  <si>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</si>
  <si>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</si>
  <si>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</si>
  <si>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</si>
  <si>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</si>
  <si>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</si>
  <si>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</si>
  <si>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škola hotelnictví a 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</si>
  <si>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</si>
  <si>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</si>
  <si>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Základní škola a Mateřská škola Josefa Zemana, Náchod, Jiráskova 461</t>
  </si>
  <si>
    <t>Základní škola speciální, Jaroměř, Palackého 142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</si>
  <si>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</si>
  <si>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</si>
  <si>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</si>
  <si>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</si>
  <si>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</si>
  <si>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</si>
  <si>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</si>
  <si>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 a Střední průmyslová škola, Rychnov nad Kněžnou, U Stadionu 1166</t>
  </si>
  <si>
    <t>Vyšší odborná škola, Střední odborná škola a Střední odborné učiliště, Kostelec nad Orlicí, Komenského 873</t>
  </si>
  <si>
    <t>Základní škola a Praktická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</si>
  <si>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</si>
  <si>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</si>
  <si>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Dětský domov , Potštejn, Českých bratří 141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</si>
  <si>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</si>
  <si>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</si>
  <si>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</si>
  <si>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</si>
  <si>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</si>
  <si>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</si>
  <si>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</si>
  <si>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</si>
  <si>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</si>
  <si>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</si>
  <si>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Česká lesnická akademie Trutnov - střední škola a vyšší odborná škola</t>
  </si>
  <si>
    <t>Střední odborná škola a Střední odborné učiliště,Trutnov, Volanovská 243</t>
  </si>
  <si>
    <t>Mateřská škola speciální, Trutnov, Na Struze 124</t>
  </si>
  <si>
    <t>Základní škola a Mateřská škola, Vrchlabí, Krkonošská 230</t>
  </si>
  <si>
    <t>Základní škola a Mateřská škola při dětské léčebně, Janské Lázně, Horní promenáda 268</t>
  </si>
  <si>
    <t>Základní škola logopedická a Mateřská škola logopedická, Choustníkovo Hradiště 161</t>
  </si>
  <si>
    <t>Základní škola a Praktická škola, Dvůr Králové nad Labem, Přemyslova 479</t>
  </si>
  <si>
    <t>Základní škola, Hostinné, Sluneční 377</t>
  </si>
  <si>
    <t xml:space="preserve">Speciální základní škola a Mateřská škola, Trutnov </t>
  </si>
  <si>
    <t>Dětský domov, základní škola a školní jídelna, Dolní Lánov 240</t>
  </si>
  <si>
    <t>Dětský domov a školní jídelna, Vrchlabí, Žižkova 497</t>
  </si>
  <si>
    <t>CELKEM</t>
  </si>
  <si>
    <t>ODPA</t>
  </si>
  <si>
    <t xml:space="preserve">  rozpočet před změnou</t>
  </si>
  <si>
    <t xml:space="preserve">  rozpočet po úpravách</t>
  </si>
  <si>
    <t>úpr. přísp. na provoz
akt. odpisů</t>
  </si>
  <si>
    <t>Střední škola - Podorlické vzdělávací centrum, Dobruška</t>
  </si>
  <si>
    <t xml:space="preserve">úpr. přísp. na provoz podp. žáků </t>
  </si>
  <si>
    <t>Příspěvkové organizace školství</t>
  </si>
  <si>
    <t>Rekapitulace výše úprav ukazatelů rozpočtu odvětví školství z rozpočtu kraje</t>
  </si>
  <si>
    <t>částky v tis. Kč</t>
  </si>
  <si>
    <t>Předkládaná změna výdajů pro odvětví školství</t>
  </si>
  <si>
    <t>Změna příjmů odvětví školství</t>
  </si>
  <si>
    <t>příspěvek na provoz PO
5331</t>
  </si>
  <si>
    <t>ostatní běžné
výdaje kap. 14</t>
  </si>
  <si>
    <t>pol. 
6351</t>
  </si>
  <si>
    <t>invest. transfery  obcím</t>
  </si>
  <si>
    <t>ostatní kapit.
výdaje</t>
  </si>
  <si>
    <t>FRR pro
školství</t>
  </si>
  <si>
    <t>odvody 
z IF PO
kap. 14</t>
  </si>
  <si>
    <t>ostatní 
odvody PO
kap. 14</t>
  </si>
  <si>
    <t>ostatní. nedaňové příjmy 
p. 2329</t>
  </si>
  <si>
    <t>kapitál. 
příjmy kap. 14</t>
  </si>
  <si>
    <t>B.1</t>
  </si>
  <si>
    <t>B.2</t>
  </si>
  <si>
    <t>Navrhovaná změna:</t>
  </si>
  <si>
    <t>změna výdajů z kap. 14 celkem:</t>
  </si>
  <si>
    <t>tis. Kč</t>
  </si>
  <si>
    <t xml:space="preserve"> změna příjmů celkem: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</si>
  <si>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</si>
  <si>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</si>
  <si>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</si>
  <si>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</si>
  <si>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příjmy kap. 14 z odvodů PO z invest. fondů</t>
  </si>
  <si>
    <t>příjmy kap. 14 - ostatní odvody PO</t>
  </si>
  <si>
    <t>kapitálové příjmy kap. 14</t>
  </si>
  <si>
    <t>úpravy odpisů</t>
  </si>
  <si>
    <t>CELKEM za PO zřízené krajem</t>
  </si>
  <si>
    <t>Poskytnutí neinvestičního transferu podnikatelským subjektům - právnickým osobám</t>
  </si>
  <si>
    <t>Speciální základní škola, Chlumec nad Cidlinou, Smetanova 123</t>
  </si>
  <si>
    <t>Střední  škola oděvní, služeb a ekonomiky,  Červený Kostelec, 17.listopadu 1197</t>
  </si>
  <si>
    <t>Střední škola a Základní škola, Nové Město nad Metují, Husovo nám. 1218</t>
  </si>
  <si>
    <t>Základní škola praktická, Jaroměř, Komenského 392</t>
  </si>
  <si>
    <t>Odborné učiliště, Hostinné, Mládežnická 329</t>
  </si>
  <si>
    <t>podpora žáků učebních oborů - PO</t>
  </si>
  <si>
    <t>změny +/- z rozpočtu kraje</t>
  </si>
  <si>
    <t>Střední průmyslová škola stavební, Hradec Králové , Pospíšilova tř. 787</t>
  </si>
  <si>
    <t>Gymnázium, střední odborná škola a vyšší odborná škola, Hořice</t>
  </si>
  <si>
    <t>Střední průmyslová škola, střední odborná škola a střední odborné učiliště, Nové Město nad Metují, Školní 1377</t>
  </si>
  <si>
    <t>Speciální základní škola Augustina Bartoše, Úpice,                                        
Nábřeží pplk. A. Bunzla 660</t>
  </si>
  <si>
    <t>podpora vybraných učební oborů z 1.-6.2012 celkem</t>
  </si>
  <si>
    <t>individ. úpravy</t>
  </si>
  <si>
    <t>přísp. na provoz PO 2012 celkem</t>
  </si>
  <si>
    <t>odvod z IF
2012</t>
  </si>
  <si>
    <t>příspěvek na provoz 2012 po úpravě</t>
  </si>
  <si>
    <t>odvod 
z IF
2012</t>
  </si>
  <si>
    <t>podpora žáků učebních oborů - PVC Dobruška (dotace 344,8 tis. Kč)</t>
  </si>
  <si>
    <t>B.3</t>
  </si>
  <si>
    <t>individuální změny ukazatelů</t>
  </si>
  <si>
    <t>úpr. odvodu 
z IF (odpisy)</t>
  </si>
  <si>
    <t>Obchodní akademie, Střední odborná škola a Jazyková škola s právem státní jazykové zkoušky, Hradec Králové, V Lipkách 692</t>
  </si>
  <si>
    <t>tab. č. 1.a</t>
  </si>
  <si>
    <t>tab. č. 1.b</t>
  </si>
  <si>
    <t>Zastupitelstvo KHK dne 22.3.2012</t>
  </si>
  <si>
    <t>Úprava ukazatelů PO školství pro rok 2012 - Zastupitelstvo KHK dne 22.3.2012 (částky v tis. Kč)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</si>
</sst>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0"/>
    <numFmt numFmtId="169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 CE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Arial CE"/>
      <family val="0"/>
    </font>
    <font>
      <b/>
      <sz val="9"/>
      <name val="Times New Roman CE"/>
      <family val="1"/>
    </font>
    <font>
      <sz val="11"/>
      <name val="Times New Roman CE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0" fontId="7" fillId="0" borderId="12" xfId="46" applyFont="1" applyBorder="1" applyAlignment="1">
      <alignment horizontal="center" vertical="center" wrapText="1"/>
      <protection/>
    </xf>
    <xf numFmtId="164" fontId="2" fillId="0" borderId="13" xfId="46" applyNumberFormat="1" applyBorder="1" applyAlignment="1">
      <alignment horizontal="center" vertical="center"/>
      <protection/>
    </xf>
    <xf numFmtId="164" fontId="10" fillId="0" borderId="14" xfId="46" applyNumberFormat="1" applyFont="1" applyBorder="1" applyAlignment="1">
      <alignment horizontal="center" vertical="center"/>
      <protection/>
    </xf>
    <xf numFmtId="164" fontId="10" fillId="0" borderId="15" xfId="46" applyNumberFormat="1" applyFont="1" applyBorder="1" applyAlignment="1">
      <alignment horizontal="center" vertical="center"/>
      <protection/>
    </xf>
    <xf numFmtId="164" fontId="10" fillId="0" borderId="16" xfId="46" applyNumberFormat="1" applyFont="1" applyBorder="1" applyAlignment="1">
      <alignment horizontal="center" vertical="center"/>
      <protection/>
    </xf>
    <xf numFmtId="164" fontId="10" fillId="0" borderId="14" xfId="46" applyNumberFormat="1" applyFont="1" applyFill="1" applyBorder="1" applyAlignment="1">
      <alignment horizontal="center" vertical="center"/>
      <protection/>
    </xf>
    <xf numFmtId="164" fontId="10" fillId="0" borderId="17" xfId="46" applyNumberFormat="1" applyFont="1" applyBorder="1" applyAlignment="1">
      <alignment horizontal="center" vertical="center"/>
      <protection/>
    </xf>
    <xf numFmtId="1" fontId="2" fillId="0" borderId="18" xfId="46" applyNumberFormat="1" applyFont="1" applyBorder="1" applyAlignment="1">
      <alignment horizontal="center" vertical="center"/>
      <protection/>
    </xf>
    <xf numFmtId="1" fontId="2" fillId="0" borderId="19" xfId="46" applyNumberFormat="1" applyFont="1" applyBorder="1" applyAlignment="1">
      <alignment horizontal="center" vertical="center"/>
      <protection/>
    </xf>
    <xf numFmtId="1" fontId="2" fillId="0" borderId="20" xfId="46" applyNumberFormat="1" applyFont="1" applyBorder="1" applyAlignment="1">
      <alignment horizontal="center" vertical="center"/>
      <protection/>
    </xf>
    <xf numFmtId="1" fontId="2" fillId="0" borderId="19" xfId="46" applyNumberFormat="1" applyFont="1" applyFill="1" applyBorder="1" applyAlignment="1">
      <alignment horizontal="center" vertical="center"/>
      <protection/>
    </xf>
    <xf numFmtId="1" fontId="2" fillId="0" borderId="21" xfId="46" applyNumberFormat="1" applyFont="1" applyBorder="1" applyAlignment="1">
      <alignment horizontal="center" vertical="center"/>
      <protection/>
    </xf>
    <xf numFmtId="0" fontId="9" fillId="0" borderId="0" xfId="46" applyNumberFormat="1" applyFont="1" applyFill="1" applyBorder="1" applyAlignment="1">
      <alignment horizontal="left" vertical="center" wrapText="1"/>
      <protection/>
    </xf>
    <xf numFmtId="164" fontId="2" fillId="0" borderId="22" xfId="46" applyNumberFormat="1" applyBorder="1" applyAlignment="1">
      <alignment horizontal="center" vertical="center"/>
      <protection/>
    </xf>
    <xf numFmtId="164" fontId="2" fillId="0" borderId="23" xfId="46" applyNumberFormat="1" applyBorder="1" applyAlignment="1">
      <alignment horizontal="center" vertical="center"/>
      <protection/>
    </xf>
    <xf numFmtId="164" fontId="2" fillId="0" borderId="13" xfId="46" applyNumberFormat="1" applyFill="1" applyBorder="1" applyAlignment="1">
      <alignment horizontal="center" vertical="center"/>
      <protection/>
    </xf>
    <xf numFmtId="164" fontId="2" fillId="0" borderId="24" xfId="46" applyNumberFormat="1" applyBorder="1" applyAlignment="1">
      <alignment horizontal="center" vertical="center"/>
      <protection/>
    </xf>
    <xf numFmtId="0" fontId="5" fillId="0" borderId="25" xfId="46" applyFont="1" applyBorder="1" applyAlignment="1">
      <alignment horizontal="center" vertical="center"/>
      <protection/>
    </xf>
    <xf numFmtId="0" fontId="8" fillId="0" borderId="26" xfId="46" applyFont="1" applyBorder="1" applyAlignment="1">
      <alignment horizontal="center" vertical="center"/>
      <protection/>
    </xf>
    <xf numFmtId="1" fontId="2" fillId="0" borderId="27" xfId="46" applyNumberFormat="1" applyBorder="1" applyAlignment="1">
      <alignment horizontal="center" vertical="center"/>
      <protection/>
    </xf>
    <xf numFmtId="1" fontId="2" fillId="0" borderId="28" xfId="46" applyNumberFormat="1" applyBorder="1" applyAlignment="1">
      <alignment horizontal="center" vertical="center"/>
      <protection/>
    </xf>
    <xf numFmtId="0" fontId="2" fillId="0" borderId="28" xfId="46" applyBorder="1" applyAlignment="1">
      <alignment horizontal="center" vertical="center"/>
      <protection/>
    </xf>
    <xf numFmtId="1" fontId="2" fillId="0" borderId="29" xfId="46" applyNumberFormat="1" applyBorder="1" applyAlignment="1">
      <alignment horizontal="center" vertical="center"/>
      <protection/>
    </xf>
    <xf numFmtId="0" fontId="2" fillId="0" borderId="27" xfId="46" applyBorder="1" applyAlignment="1">
      <alignment horizontal="center" vertical="center"/>
      <protection/>
    </xf>
    <xf numFmtId="0" fontId="2" fillId="0" borderId="28" xfId="46" applyFill="1" applyBorder="1" applyAlignment="1">
      <alignment horizontal="center" vertical="center"/>
      <protection/>
    </xf>
    <xf numFmtId="1" fontId="2" fillId="0" borderId="28" xfId="46" applyNumberFormat="1" applyFill="1" applyBorder="1" applyAlignment="1">
      <alignment horizontal="center" vertical="center"/>
      <protection/>
    </xf>
    <xf numFmtId="0" fontId="2" fillId="0" borderId="30" xfId="46" applyBorder="1" applyAlignment="1">
      <alignment horizontal="center" vertical="center"/>
      <protection/>
    </xf>
    <xf numFmtId="0" fontId="9" fillId="0" borderId="13" xfId="46" applyNumberFormat="1" applyFont="1" applyBorder="1" applyAlignment="1">
      <alignment horizontal="left" vertical="center" wrapText="1"/>
      <protection/>
    </xf>
    <xf numFmtId="0" fontId="9" fillId="0" borderId="13" xfId="46" applyNumberFormat="1" applyFont="1" applyBorder="1" applyAlignment="1">
      <alignment horizontal="left" vertical="center" wrapText="1"/>
      <protection/>
    </xf>
    <xf numFmtId="0" fontId="11" fillId="0" borderId="13" xfId="46" applyNumberFormat="1" applyFont="1" applyBorder="1" applyAlignment="1">
      <alignment horizontal="left" vertical="center" wrapText="1"/>
      <protection/>
    </xf>
    <xf numFmtId="0" fontId="9" fillId="0" borderId="22" xfId="46" applyNumberFormat="1" applyFont="1" applyBorder="1" applyAlignment="1">
      <alignment horizontal="left" vertical="center" wrapText="1"/>
      <protection/>
    </xf>
    <xf numFmtId="0" fontId="9" fillId="33" borderId="13" xfId="46" applyNumberFormat="1" applyFont="1" applyFill="1" applyBorder="1" applyAlignment="1">
      <alignment horizontal="left" vertical="center" wrapText="1"/>
      <protection/>
    </xf>
    <xf numFmtId="0" fontId="9" fillId="0" borderId="13" xfId="46" applyNumberFormat="1" applyFont="1" applyFill="1" applyBorder="1" applyAlignment="1">
      <alignment horizontal="left" vertical="center" wrapText="1"/>
      <protection/>
    </xf>
    <xf numFmtId="0" fontId="9" fillId="0" borderId="24" xfId="46" applyNumberFormat="1" applyFont="1" applyBorder="1" applyAlignment="1">
      <alignment horizontal="left" vertical="center" wrapText="1"/>
      <protection/>
    </xf>
    <xf numFmtId="0" fontId="9" fillId="0" borderId="22" xfId="46" applyNumberFormat="1" applyFont="1" applyBorder="1" applyAlignment="1">
      <alignment horizontal="left" vertical="center" wrapText="1"/>
      <protection/>
    </xf>
    <xf numFmtId="0" fontId="6" fillId="0" borderId="31" xfId="46" applyFont="1" applyBorder="1" applyAlignment="1">
      <alignment horizontal="center" vertical="center" wrapText="1"/>
      <protection/>
    </xf>
    <xf numFmtId="0" fontId="2" fillId="0" borderId="31" xfId="46" applyBorder="1">
      <alignment/>
      <protection/>
    </xf>
    <xf numFmtId="0" fontId="3" fillId="0" borderId="32" xfId="46" applyFont="1" applyBorder="1">
      <alignment/>
      <protection/>
    </xf>
    <xf numFmtId="0" fontId="7" fillId="33" borderId="33" xfId="46" applyFont="1" applyFill="1" applyBorder="1" applyAlignment="1">
      <alignment horizontal="center" vertical="center" wrapText="1"/>
      <protection/>
    </xf>
    <xf numFmtId="0" fontId="6" fillId="0" borderId="34" xfId="46" applyFont="1" applyBorder="1" applyAlignment="1">
      <alignment horizontal="center" vertical="center" wrapText="1"/>
      <protection/>
    </xf>
    <xf numFmtId="0" fontId="8" fillId="0" borderId="35" xfId="46" applyFont="1" applyBorder="1" applyAlignment="1">
      <alignment horizontal="center" vertical="center"/>
      <protection/>
    </xf>
    <xf numFmtId="164" fontId="55" fillId="0" borderId="0" xfId="0" applyNumberFormat="1" applyFont="1" applyAlignment="1">
      <alignment horizontal="center"/>
    </xf>
    <xf numFmtId="164" fontId="10" fillId="0" borderId="18" xfId="46" applyNumberFormat="1" applyFont="1" applyBorder="1" applyAlignment="1">
      <alignment horizontal="center" vertical="center"/>
      <protection/>
    </xf>
    <xf numFmtId="164" fontId="10" fillId="0" borderId="19" xfId="46" applyNumberFormat="1" applyFont="1" applyBorder="1" applyAlignment="1">
      <alignment horizontal="center" vertical="center"/>
      <protection/>
    </xf>
    <xf numFmtId="164" fontId="10" fillId="0" borderId="19" xfId="46" applyNumberFormat="1" applyFont="1" applyFill="1" applyBorder="1" applyAlignment="1">
      <alignment horizontal="center" vertical="center"/>
      <protection/>
    </xf>
    <xf numFmtId="164" fontId="10" fillId="0" borderId="20" xfId="46" applyNumberFormat="1" applyFont="1" applyBorder="1" applyAlignment="1">
      <alignment horizontal="center" vertical="center"/>
      <protection/>
    </xf>
    <xf numFmtId="164" fontId="10" fillId="0" borderId="21" xfId="46" applyNumberFormat="1" applyFont="1" applyBorder="1" applyAlignment="1">
      <alignment horizontal="center" vertical="center"/>
      <protection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wrapText="1"/>
    </xf>
    <xf numFmtId="0" fontId="3" fillId="0" borderId="0" xfId="0" applyFont="1" applyAlignment="1">
      <alignment vertical="top"/>
    </xf>
    <xf numFmtId="0" fontId="4" fillId="0" borderId="37" xfId="0" applyFont="1" applyFill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165" fontId="3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/>
    </xf>
    <xf numFmtId="0" fontId="57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center"/>
    </xf>
    <xf numFmtId="165" fontId="55" fillId="0" borderId="0" xfId="0" applyNumberFormat="1" applyFont="1" applyAlignment="1">
      <alignment horizontal="center"/>
    </xf>
    <xf numFmtId="0" fontId="11" fillId="0" borderId="23" xfId="46" applyNumberFormat="1" applyFont="1" applyBorder="1" applyAlignment="1">
      <alignment horizontal="left" vertical="center" wrapText="1"/>
      <protection/>
    </xf>
    <xf numFmtId="0" fontId="9" fillId="33" borderId="23" xfId="46" applyNumberFormat="1" applyFont="1" applyFill="1" applyBorder="1" applyAlignment="1">
      <alignment horizontal="left" vertical="center" wrapText="1"/>
      <protection/>
    </xf>
    <xf numFmtId="164" fontId="10" fillId="0" borderId="20" xfId="46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/>
    </xf>
    <xf numFmtId="165" fontId="56" fillId="0" borderId="40" xfId="0" applyNumberFormat="1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164" fontId="56" fillId="0" borderId="38" xfId="0" applyNumberFormat="1" applyFont="1" applyBorder="1" applyAlignment="1">
      <alignment horizontal="center" vertical="center"/>
    </xf>
    <xf numFmtId="164" fontId="58" fillId="0" borderId="40" xfId="0" applyNumberFormat="1" applyFont="1" applyBorder="1" applyAlignment="1">
      <alignment horizontal="center" vertical="center"/>
    </xf>
    <xf numFmtId="164" fontId="58" fillId="0" borderId="42" xfId="0" applyNumberFormat="1" applyFont="1" applyBorder="1" applyAlignment="1">
      <alignment horizontal="center" vertical="center"/>
    </xf>
    <xf numFmtId="164" fontId="58" fillId="0" borderId="43" xfId="0" applyNumberFormat="1" applyFont="1" applyBorder="1" applyAlignment="1">
      <alignment horizontal="center" vertical="center"/>
    </xf>
    <xf numFmtId="164" fontId="58" fillId="0" borderId="45" xfId="0" applyNumberFormat="1" applyFont="1" applyBorder="1" applyAlignment="1">
      <alignment horizontal="center" vertical="center"/>
    </xf>
    <xf numFmtId="164" fontId="58" fillId="0" borderId="35" xfId="0" applyNumberFormat="1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165" fontId="56" fillId="0" borderId="27" xfId="0" applyNumberFormat="1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left" vertical="center"/>
    </xf>
    <xf numFmtId="164" fontId="3" fillId="0" borderId="50" xfId="0" applyNumberFormat="1" applyFont="1" applyFill="1" applyBorder="1" applyAlignment="1">
      <alignment horizontal="left" vertical="center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0" fillId="0" borderId="34" xfId="0" applyNumberFormat="1" applyBorder="1" applyAlignment="1">
      <alignment/>
    </xf>
    <xf numFmtId="164" fontId="56" fillId="0" borderId="15" xfId="0" applyNumberFormat="1" applyFont="1" applyBorder="1" applyAlignment="1">
      <alignment horizontal="center" vertical="center"/>
    </xf>
    <xf numFmtId="164" fontId="56" fillId="0" borderId="14" xfId="0" applyNumberFormat="1" applyFont="1" applyBorder="1" applyAlignment="1">
      <alignment horizontal="center" vertical="center"/>
    </xf>
    <xf numFmtId="164" fontId="56" fillId="0" borderId="16" xfId="0" applyNumberFormat="1" applyFont="1" applyBorder="1" applyAlignment="1">
      <alignment horizontal="center" vertical="center"/>
    </xf>
    <xf numFmtId="164" fontId="56" fillId="0" borderId="17" xfId="0" applyNumberFormat="1" applyFont="1" applyBorder="1" applyAlignment="1">
      <alignment horizontal="center" vertical="center"/>
    </xf>
    <xf numFmtId="164" fontId="56" fillId="0" borderId="32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4" fontId="0" fillId="0" borderId="51" xfId="0" applyNumberFormat="1" applyFill="1" applyBorder="1" applyAlignment="1">
      <alignment horizontal="center" vertical="center"/>
    </xf>
    <xf numFmtId="164" fontId="0" fillId="0" borderId="52" xfId="0" applyNumberFormat="1" applyBorder="1" applyAlignment="1">
      <alignment/>
    </xf>
    <xf numFmtId="164" fontId="58" fillId="0" borderId="53" xfId="0" applyNumberFormat="1" applyFont="1" applyBorder="1" applyAlignment="1">
      <alignment horizontal="center" vertical="center"/>
    </xf>
    <xf numFmtId="164" fontId="58" fillId="0" borderId="54" xfId="0" applyNumberFormat="1" applyFont="1" applyBorder="1" applyAlignment="1">
      <alignment horizontal="center" vertical="center"/>
    </xf>
    <xf numFmtId="164" fontId="58" fillId="0" borderId="55" xfId="0" applyNumberFormat="1" applyFont="1" applyBorder="1" applyAlignment="1">
      <alignment horizontal="center" vertical="center"/>
    </xf>
    <xf numFmtId="164" fontId="58" fillId="0" borderId="56" xfId="0" applyNumberFormat="1" applyFont="1" applyBorder="1" applyAlignment="1">
      <alignment horizontal="center" vertical="center"/>
    </xf>
    <xf numFmtId="164" fontId="58" fillId="0" borderId="52" xfId="0" applyNumberFormat="1" applyFont="1" applyBorder="1" applyAlignment="1">
      <alignment horizontal="center" vertical="center"/>
    </xf>
    <xf numFmtId="0" fontId="3" fillId="0" borderId="0" xfId="47" applyFont="1">
      <alignment/>
      <protection/>
    </xf>
    <xf numFmtId="0" fontId="2" fillId="0" borderId="0" xfId="47">
      <alignment/>
      <protection/>
    </xf>
    <xf numFmtId="0" fontId="4" fillId="0" borderId="0" xfId="47" applyFont="1" applyAlignment="1">
      <alignment horizontal="right"/>
      <protection/>
    </xf>
    <xf numFmtId="0" fontId="10" fillId="0" borderId="0" xfId="47" applyFont="1">
      <alignment/>
      <protection/>
    </xf>
    <xf numFmtId="0" fontId="2" fillId="0" borderId="35" xfId="47" applyBorder="1">
      <alignment/>
      <protection/>
    </xf>
    <xf numFmtId="0" fontId="4" fillId="0" borderId="31" xfId="47" applyFont="1" applyBorder="1" applyAlignment="1">
      <alignment horizontal="center"/>
      <protection/>
    </xf>
    <xf numFmtId="0" fontId="4" fillId="0" borderId="35" xfId="47" applyFont="1" applyBorder="1" applyAlignment="1">
      <alignment horizontal="center" vertical="center" wrapText="1"/>
      <protection/>
    </xf>
    <xf numFmtId="0" fontId="4" fillId="0" borderId="47" xfId="47" applyFont="1" applyBorder="1" applyAlignment="1">
      <alignment horizontal="center" vertical="center" wrapText="1"/>
      <protection/>
    </xf>
    <xf numFmtId="0" fontId="4" fillId="0" borderId="31" xfId="47" applyFont="1" applyBorder="1" applyAlignment="1">
      <alignment horizontal="center" vertical="center" wrapText="1"/>
      <protection/>
    </xf>
    <xf numFmtId="0" fontId="4" fillId="0" borderId="0" xfId="47" applyFont="1" applyAlignment="1">
      <alignment horizontal="center" vertical="center"/>
      <protection/>
    </xf>
    <xf numFmtId="0" fontId="2" fillId="0" borderId="42" xfId="47" applyBorder="1">
      <alignment/>
      <protection/>
    </xf>
    <xf numFmtId="0" fontId="4" fillId="0" borderId="13" xfId="47" applyFont="1" applyBorder="1">
      <alignment/>
      <protection/>
    </xf>
    <xf numFmtId="164" fontId="2" fillId="0" borderId="42" xfId="47" applyNumberFormat="1" applyBorder="1">
      <alignment/>
      <protection/>
    </xf>
    <xf numFmtId="164" fontId="2" fillId="0" borderId="38" xfId="47" applyNumberFormat="1" applyBorder="1">
      <alignment/>
      <protection/>
    </xf>
    <xf numFmtId="0" fontId="2" fillId="0" borderId="38" xfId="47" applyBorder="1">
      <alignment/>
      <protection/>
    </xf>
    <xf numFmtId="0" fontId="2" fillId="0" borderId="13" xfId="47" applyBorder="1">
      <alignment/>
      <protection/>
    </xf>
    <xf numFmtId="0" fontId="2" fillId="0" borderId="42" xfId="47" applyFont="1" applyBorder="1">
      <alignment/>
      <protection/>
    </xf>
    <xf numFmtId="164" fontId="2" fillId="0" borderId="13" xfId="47" applyNumberFormat="1" applyBorder="1">
      <alignment/>
      <protection/>
    </xf>
    <xf numFmtId="164" fontId="2" fillId="0" borderId="0" xfId="47" applyNumberFormat="1">
      <alignment/>
      <protection/>
    </xf>
    <xf numFmtId="164" fontId="15" fillId="0" borderId="42" xfId="47" applyNumberFormat="1" applyFont="1" applyBorder="1">
      <alignment/>
      <protection/>
    </xf>
    <xf numFmtId="164" fontId="2" fillId="0" borderId="38" xfId="47" applyNumberFormat="1" applyFill="1" applyBorder="1">
      <alignment/>
      <protection/>
    </xf>
    <xf numFmtId="0" fontId="2" fillId="0" borderId="43" xfId="47" applyBorder="1">
      <alignment/>
      <protection/>
    </xf>
    <xf numFmtId="0" fontId="4" fillId="0" borderId="23" xfId="47" applyFont="1" applyBorder="1">
      <alignment/>
      <protection/>
    </xf>
    <xf numFmtId="164" fontId="2" fillId="0" borderId="43" xfId="47" applyNumberFormat="1" applyBorder="1">
      <alignment/>
      <protection/>
    </xf>
    <xf numFmtId="164" fontId="2" fillId="0" borderId="44" xfId="47" applyNumberFormat="1" applyBorder="1">
      <alignment/>
      <protection/>
    </xf>
    <xf numFmtId="164" fontId="2" fillId="0" borderId="23" xfId="47" applyNumberFormat="1" applyBorder="1">
      <alignment/>
      <protection/>
    </xf>
    <xf numFmtId="0" fontId="2" fillId="0" borderId="44" xfId="47" applyBorder="1">
      <alignment/>
      <protection/>
    </xf>
    <xf numFmtId="0" fontId="7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right"/>
      <protection/>
    </xf>
    <xf numFmtId="0" fontId="4" fillId="0" borderId="0" xfId="47" applyFont="1">
      <alignment/>
      <protection/>
    </xf>
    <xf numFmtId="164" fontId="3" fillId="0" borderId="0" xfId="47" applyNumberFormat="1" applyFont="1">
      <alignment/>
      <protection/>
    </xf>
    <xf numFmtId="164" fontId="2" fillId="0" borderId="0" xfId="46" applyNumberFormat="1">
      <alignment/>
      <protection/>
    </xf>
    <xf numFmtId="164" fontId="3" fillId="0" borderId="0" xfId="46" applyNumberFormat="1" applyFont="1">
      <alignment/>
      <protection/>
    </xf>
    <xf numFmtId="0" fontId="16" fillId="0" borderId="0" xfId="46" applyFont="1">
      <alignment/>
      <protection/>
    </xf>
    <xf numFmtId="0" fontId="2" fillId="0" borderId="0" xfId="46" applyAlignment="1">
      <alignment/>
      <protection/>
    </xf>
    <xf numFmtId="164" fontId="0" fillId="0" borderId="0" xfId="0" applyNumberFormat="1" applyAlignment="1">
      <alignment horizontal="right"/>
    </xf>
    <xf numFmtId="164" fontId="12" fillId="34" borderId="34" xfId="0" applyNumberFormat="1" applyFont="1" applyFill="1" applyBorder="1" applyAlignment="1">
      <alignment horizontal="left"/>
    </xf>
    <xf numFmtId="0" fontId="0" fillId="34" borderId="57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164" fontId="0" fillId="0" borderId="31" xfId="0" applyNumberFormat="1" applyBorder="1" applyAlignment="1">
      <alignment/>
    </xf>
    <xf numFmtId="0" fontId="40" fillId="0" borderId="0" xfId="0" applyFont="1" applyAlignment="1">
      <alignment/>
    </xf>
    <xf numFmtId="0" fontId="14" fillId="0" borderId="58" xfId="0" applyFont="1" applyFill="1" applyBorder="1" applyAlignment="1">
      <alignment horizontal="left" vertical="center" wrapText="1"/>
    </xf>
    <xf numFmtId="165" fontId="40" fillId="0" borderId="58" xfId="0" applyNumberFormat="1" applyFont="1" applyFill="1" applyBorder="1" applyAlignment="1">
      <alignment horizontal="center" vertical="center"/>
    </xf>
    <xf numFmtId="164" fontId="40" fillId="0" borderId="0" xfId="0" applyNumberFormat="1" applyFont="1" applyAlignment="1">
      <alignment horizontal="center"/>
    </xf>
    <xf numFmtId="1" fontId="2" fillId="0" borderId="34" xfId="46" applyNumberFormat="1" applyFont="1" applyBorder="1" applyAlignment="1">
      <alignment horizontal="center" vertical="center"/>
      <protection/>
    </xf>
    <xf numFmtId="1" fontId="2" fillId="0" borderId="26" xfId="46" applyNumberFormat="1" applyBorder="1" applyAlignment="1">
      <alignment horizontal="center" vertical="center"/>
      <protection/>
    </xf>
    <xf numFmtId="0" fontId="9" fillId="0" borderId="31" xfId="46" applyNumberFormat="1" applyFont="1" applyBorder="1" applyAlignment="1">
      <alignment horizontal="left" vertical="center" wrapText="1"/>
      <protection/>
    </xf>
    <xf numFmtId="164" fontId="10" fillId="0" borderId="34" xfId="46" applyNumberFormat="1" applyFont="1" applyBorder="1" applyAlignment="1">
      <alignment horizontal="center" vertical="center"/>
      <protection/>
    </xf>
    <xf numFmtId="164" fontId="2" fillId="0" borderId="31" xfId="46" applyNumberFormat="1" applyBorder="1" applyAlignment="1">
      <alignment horizontal="center" vertical="center"/>
      <protection/>
    </xf>
    <xf numFmtId="164" fontId="10" fillId="0" borderId="32" xfId="46" applyNumberFormat="1" applyFont="1" applyBorder="1" applyAlignment="1">
      <alignment horizontal="center" vertical="center"/>
      <protection/>
    </xf>
    <xf numFmtId="0" fontId="4" fillId="0" borderId="13" xfId="47" applyFont="1" applyBorder="1" applyAlignment="1">
      <alignment wrapText="1"/>
      <protection/>
    </xf>
    <xf numFmtId="164" fontId="59" fillId="0" borderId="42" xfId="47" applyNumberFormat="1" applyFont="1" applyBorder="1">
      <alignment/>
      <protection/>
    </xf>
    <xf numFmtId="164" fontId="59" fillId="0" borderId="38" xfId="47" applyNumberFormat="1" applyFont="1" applyBorder="1">
      <alignment/>
      <protection/>
    </xf>
    <xf numFmtId="164" fontId="56" fillId="0" borderId="28" xfId="0" applyNumberFormat="1" applyFont="1" applyBorder="1" applyAlignment="1">
      <alignment horizontal="center" vertical="center"/>
    </xf>
    <xf numFmtId="165" fontId="40" fillId="0" borderId="0" xfId="0" applyNumberFormat="1" applyFont="1" applyFill="1" applyBorder="1" applyAlignment="1">
      <alignment horizontal="center" vertical="center"/>
    </xf>
    <xf numFmtId="165" fontId="56" fillId="0" borderId="59" xfId="0" applyNumberFormat="1" applyFont="1" applyBorder="1" applyAlignment="1">
      <alignment horizontal="center" vertical="center"/>
    </xf>
    <xf numFmtId="165" fontId="56" fillId="0" borderId="28" xfId="0" applyNumberFormat="1" applyFont="1" applyBorder="1" applyAlignment="1">
      <alignment horizontal="center" vertical="center"/>
    </xf>
    <xf numFmtId="0" fontId="2" fillId="0" borderId="26" xfId="46" applyBorder="1" applyAlignment="1">
      <alignment horizontal="center" vertical="center"/>
      <protection/>
    </xf>
    <xf numFmtId="165" fontId="56" fillId="0" borderId="26" xfId="0" applyNumberFormat="1" applyFont="1" applyBorder="1" applyAlignment="1">
      <alignment horizontal="center" vertical="center"/>
    </xf>
    <xf numFmtId="1" fontId="2" fillId="0" borderId="30" xfId="46" applyNumberFormat="1" applyBorder="1" applyAlignment="1">
      <alignment horizontal="center" vertical="center"/>
      <protection/>
    </xf>
    <xf numFmtId="0" fontId="1" fillId="0" borderId="0" xfId="47" applyFont="1" applyAlignment="1">
      <alignment horizontal="right"/>
      <protection/>
    </xf>
    <xf numFmtId="0" fontId="1" fillId="0" borderId="0" xfId="47" applyFont="1">
      <alignment/>
      <protection/>
    </xf>
    <xf numFmtId="0" fontId="2" fillId="0" borderId="42" xfId="47" applyFont="1" applyBorder="1">
      <alignment/>
      <protection/>
    </xf>
    <xf numFmtId="165" fontId="56" fillId="0" borderId="23" xfId="0" applyNumberFormat="1" applyFont="1" applyBorder="1" applyAlignment="1">
      <alignment horizontal="center" vertical="center"/>
    </xf>
    <xf numFmtId="0" fontId="9" fillId="33" borderId="22" xfId="46" applyNumberFormat="1" applyFont="1" applyFill="1" applyBorder="1" applyAlignment="1">
      <alignment horizontal="left" vertical="center" wrapText="1"/>
      <protection/>
    </xf>
    <xf numFmtId="164" fontId="10" fillId="0" borderId="18" xfId="46" applyNumberFormat="1" applyFont="1" applyFill="1" applyBorder="1" applyAlignment="1">
      <alignment horizontal="center" vertical="center"/>
      <protection/>
    </xf>
    <xf numFmtId="165" fontId="56" fillId="0" borderId="29" xfId="0" applyNumberFormat="1" applyFont="1" applyBorder="1" applyAlignment="1">
      <alignment horizontal="center" vertical="center"/>
    </xf>
    <xf numFmtId="164" fontId="58" fillId="7" borderId="54" xfId="0" applyNumberFormat="1" applyFont="1" applyFill="1" applyBorder="1" applyAlignment="1">
      <alignment horizontal="center" vertical="center"/>
    </xf>
    <xf numFmtId="1" fontId="2" fillId="7" borderId="19" xfId="46" applyNumberFormat="1" applyFont="1" applyFill="1" applyBorder="1" applyAlignment="1">
      <alignment horizontal="center" vertical="center"/>
      <protection/>
    </xf>
    <xf numFmtId="1" fontId="2" fillId="7" borderId="28" xfId="46" applyNumberFormat="1" applyFill="1" applyBorder="1" applyAlignment="1">
      <alignment horizontal="center" vertical="center"/>
      <protection/>
    </xf>
    <xf numFmtId="0" fontId="9" fillId="7" borderId="13" xfId="46" applyNumberFormat="1" applyFont="1" applyFill="1" applyBorder="1" applyAlignment="1">
      <alignment horizontal="left" vertical="center" wrapText="1"/>
      <protection/>
    </xf>
    <xf numFmtId="0" fontId="4" fillId="0" borderId="60" xfId="0" applyFont="1" applyFill="1" applyBorder="1" applyAlignment="1">
      <alignment horizontal="center" vertical="center" wrapText="1"/>
    </xf>
    <xf numFmtId="164" fontId="4" fillId="0" borderId="11" xfId="46" applyNumberFormat="1" applyFont="1" applyFill="1" applyBorder="1" applyAlignment="1">
      <alignment horizontal="center" vertical="center" wrapText="1"/>
      <protection/>
    </xf>
    <xf numFmtId="164" fontId="7" fillId="0" borderId="5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ozpočet školství tab 7ab Z131207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76" zoomScaleNormal="76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3" sqref="K13"/>
    </sheetView>
  </sheetViews>
  <sheetFormatPr defaultColWidth="9.140625" defaultRowHeight="15"/>
  <cols>
    <col min="1" max="1" width="5.28125" style="0" customWidth="1"/>
    <col min="2" max="2" width="5.57421875" style="0" customWidth="1"/>
    <col min="3" max="3" width="45.57421875" style="0" customWidth="1"/>
    <col min="4" max="4" width="10.421875" style="0" customWidth="1"/>
    <col min="5" max="5" width="8.7109375" style="0" customWidth="1"/>
    <col min="6" max="6" width="9.00390625" style="0" customWidth="1"/>
    <col min="7" max="9" width="8.8515625" style="0" customWidth="1"/>
    <col min="10" max="10" width="10.8515625" style="0" customWidth="1"/>
    <col min="11" max="11" width="10.00390625" style="67" customWidth="1"/>
    <col min="12" max="12" width="8.28125" style="67" customWidth="1"/>
    <col min="13" max="13" width="8.57421875" style="67" customWidth="1"/>
    <col min="14" max="14" width="3.7109375" style="108" customWidth="1"/>
  </cols>
  <sheetData>
    <row r="1" spans="1:13" ht="15">
      <c r="A1" s="56" t="s">
        <v>150</v>
      </c>
      <c r="B1" s="1"/>
      <c r="C1" s="1"/>
      <c r="D1" s="1"/>
      <c r="E1" s="1"/>
      <c r="F1" s="1"/>
      <c r="M1" s="151" t="s">
        <v>147</v>
      </c>
    </row>
    <row r="2" spans="1:13" ht="15.75" thickBot="1">
      <c r="A2" s="2" t="s">
        <v>0</v>
      </c>
      <c r="B2" s="1"/>
      <c r="C2" s="1"/>
      <c r="D2" s="1"/>
      <c r="E2" s="1"/>
      <c r="M2" s="3" t="s">
        <v>1</v>
      </c>
    </row>
    <row r="3" spans="1:13" ht="15.75" thickBot="1">
      <c r="A3" s="2"/>
      <c r="B3" s="1"/>
      <c r="C3" s="1"/>
      <c r="D3" s="192" t="s">
        <v>89</v>
      </c>
      <c r="E3" s="193"/>
      <c r="F3" s="194"/>
      <c r="G3" s="152" t="s">
        <v>131</v>
      </c>
      <c r="H3" s="153"/>
      <c r="I3" s="153"/>
      <c r="J3" s="154"/>
      <c r="K3" s="99" t="s">
        <v>90</v>
      </c>
      <c r="L3" s="100"/>
      <c r="M3" s="109"/>
    </row>
    <row r="4" spans="1:13" ht="64.5" thickBot="1">
      <c r="A4" s="4" t="s">
        <v>2</v>
      </c>
      <c r="B4" s="24" t="s">
        <v>88</v>
      </c>
      <c r="C4" s="5" t="s">
        <v>94</v>
      </c>
      <c r="D4" s="45" t="s">
        <v>138</v>
      </c>
      <c r="E4" s="6" t="s">
        <v>3</v>
      </c>
      <c r="F4" s="7" t="s">
        <v>139</v>
      </c>
      <c r="G4" s="189" t="s">
        <v>91</v>
      </c>
      <c r="H4" s="57" t="s">
        <v>93</v>
      </c>
      <c r="I4" s="92" t="s">
        <v>137</v>
      </c>
      <c r="J4" s="92" t="s">
        <v>145</v>
      </c>
      <c r="K4" s="101" t="s">
        <v>140</v>
      </c>
      <c r="L4" s="190" t="s">
        <v>3</v>
      </c>
      <c r="M4" s="191" t="s">
        <v>141</v>
      </c>
    </row>
    <row r="5" spans="1:13" ht="10.5" customHeight="1">
      <c r="A5" s="47"/>
      <c r="B5" s="25"/>
      <c r="C5" s="42"/>
      <c r="D5" s="46"/>
      <c r="E5" s="43"/>
      <c r="F5" s="44"/>
      <c r="G5" s="75"/>
      <c r="H5" s="155"/>
      <c r="I5" s="155"/>
      <c r="J5" s="156"/>
      <c r="K5" s="102"/>
      <c r="L5" s="157"/>
      <c r="M5" s="110"/>
    </row>
    <row r="6" spans="1:13" ht="28.5">
      <c r="A6" s="14">
        <v>1</v>
      </c>
      <c r="B6" s="26">
        <v>3121</v>
      </c>
      <c r="C6" s="41" t="s">
        <v>4</v>
      </c>
      <c r="D6" s="49">
        <v>3484.3999999999996</v>
      </c>
      <c r="E6" s="20">
        <v>395.7</v>
      </c>
      <c r="F6" s="10">
        <v>228</v>
      </c>
      <c r="G6" s="76">
        <v>-0.1</v>
      </c>
      <c r="H6" s="77"/>
      <c r="I6" s="96"/>
      <c r="J6" s="93">
        <f aca="true" t="shared" si="0" ref="J6:J37">M6-F6</f>
        <v>9.400000000000006</v>
      </c>
      <c r="K6" s="87">
        <f>SUM(D6,G6:I6)</f>
        <v>3484.2999999999997</v>
      </c>
      <c r="L6" s="103">
        <f aca="true" t="shared" si="1" ref="L6:L32">E6+G6</f>
        <v>395.59999999999997</v>
      </c>
      <c r="M6" s="111">
        <v>237.4</v>
      </c>
    </row>
    <row r="7" spans="1:13" ht="28.5">
      <c r="A7" s="15">
        <v>2</v>
      </c>
      <c r="B7" s="27">
        <v>3121</v>
      </c>
      <c r="C7" s="34" t="s">
        <v>5</v>
      </c>
      <c r="D7" s="50">
        <v>4232.1</v>
      </c>
      <c r="E7" s="8">
        <v>232.5</v>
      </c>
      <c r="F7" s="9">
        <v>134</v>
      </c>
      <c r="G7" s="78">
        <v>0</v>
      </c>
      <c r="H7" s="58"/>
      <c r="I7" s="94"/>
      <c r="J7" s="93">
        <f t="shared" si="0"/>
        <v>5.5</v>
      </c>
      <c r="K7" s="88">
        <f aca="true" t="shared" si="2" ref="K7:K70">SUM(D7,G7:I7)</f>
        <v>4232.1</v>
      </c>
      <c r="L7" s="103">
        <f>E7+G7</f>
        <v>232.5</v>
      </c>
      <c r="M7" s="112">
        <v>139.5</v>
      </c>
    </row>
    <row r="8" spans="1:13" ht="28.5">
      <c r="A8" s="15">
        <v>3</v>
      </c>
      <c r="B8" s="27">
        <v>3121</v>
      </c>
      <c r="C8" s="34" t="s">
        <v>6</v>
      </c>
      <c r="D8" s="50">
        <v>1415.3</v>
      </c>
      <c r="E8" s="8">
        <v>153.8</v>
      </c>
      <c r="F8" s="9">
        <v>89</v>
      </c>
      <c r="G8" s="78">
        <v>0</v>
      </c>
      <c r="H8" s="58"/>
      <c r="I8" s="94"/>
      <c r="J8" s="93">
        <f t="shared" si="0"/>
        <v>3.299999999999997</v>
      </c>
      <c r="K8" s="88">
        <f t="shared" si="2"/>
        <v>1415.3</v>
      </c>
      <c r="L8" s="103">
        <f t="shared" si="1"/>
        <v>153.8</v>
      </c>
      <c r="M8" s="112">
        <v>92.3</v>
      </c>
    </row>
    <row r="9" spans="1:13" ht="42.75">
      <c r="A9" s="186">
        <v>6</v>
      </c>
      <c r="B9" s="187">
        <v>3122</v>
      </c>
      <c r="C9" s="188" t="s">
        <v>7</v>
      </c>
      <c r="D9" s="50">
        <v>2792</v>
      </c>
      <c r="E9" s="8">
        <v>48</v>
      </c>
      <c r="F9" s="9">
        <v>28</v>
      </c>
      <c r="G9" s="78">
        <v>-44.4</v>
      </c>
      <c r="H9" s="58"/>
      <c r="I9" s="171">
        <f>500-D9+44.4</f>
        <v>-2247.6</v>
      </c>
      <c r="J9" s="93">
        <f t="shared" si="0"/>
        <v>-28</v>
      </c>
      <c r="K9" s="88">
        <f t="shared" si="2"/>
        <v>500</v>
      </c>
      <c r="L9" s="103">
        <v>3.6000000000000014</v>
      </c>
      <c r="M9" s="185">
        <f>2.2-2.2</f>
        <v>0</v>
      </c>
    </row>
    <row r="10" spans="1:13" ht="57">
      <c r="A10" s="15">
        <v>12</v>
      </c>
      <c r="B10" s="27">
        <v>3122</v>
      </c>
      <c r="C10" s="34" t="s">
        <v>146</v>
      </c>
      <c r="D10" s="50">
        <v>1534.2</v>
      </c>
      <c r="E10" s="8">
        <v>123.5</v>
      </c>
      <c r="F10" s="9">
        <v>71</v>
      </c>
      <c r="G10" s="78">
        <v>26.4</v>
      </c>
      <c r="H10" s="58"/>
      <c r="I10" s="171">
        <f>400-I9</f>
        <v>2647.6</v>
      </c>
      <c r="J10" s="93">
        <f t="shared" si="0"/>
        <v>21.10000000000001</v>
      </c>
      <c r="K10" s="88">
        <f t="shared" si="2"/>
        <v>4208.2</v>
      </c>
      <c r="L10" s="103">
        <f t="shared" si="1"/>
        <v>149.9</v>
      </c>
      <c r="M10" s="185">
        <f>89.9+2.2</f>
        <v>92.10000000000001</v>
      </c>
    </row>
    <row r="11" spans="1:13" ht="42.75">
      <c r="A11" s="15">
        <v>10</v>
      </c>
      <c r="B11" s="27">
        <v>3122</v>
      </c>
      <c r="C11" s="34" t="s">
        <v>8</v>
      </c>
      <c r="D11" s="50">
        <v>2087.3000000000006</v>
      </c>
      <c r="E11" s="8">
        <v>313.6</v>
      </c>
      <c r="F11" s="9">
        <v>181</v>
      </c>
      <c r="G11" s="78">
        <v>-4.5</v>
      </c>
      <c r="H11" s="58"/>
      <c r="I11" s="94"/>
      <c r="J11" s="93">
        <f t="shared" si="0"/>
        <v>4.5</v>
      </c>
      <c r="K11" s="88">
        <f t="shared" si="2"/>
        <v>2082.8000000000006</v>
      </c>
      <c r="L11" s="103">
        <f t="shared" si="1"/>
        <v>309.1</v>
      </c>
      <c r="M11" s="112">
        <v>185.5</v>
      </c>
    </row>
    <row r="12" spans="1:13" ht="28.5">
      <c r="A12" s="15">
        <v>7</v>
      </c>
      <c r="B12" s="27">
        <v>3122</v>
      </c>
      <c r="C12" s="34" t="s">
        <v>9</v>
      </c>
      <c r="D12" s="50">
        <v>3854</v>
      </c>
      <c r="E12" s="8">
        <v>605</v>
      </c>
      <c r="F12" s="9">
        <v>349</v>
      </c>
      <c r="G12" s="78">
        <v>-25.9</v>
      </c>
      <c r="H12" s="58"/>
      <c r="I12" s="94"/>
      <c r="J12" s="93">
        <f t="shared" si="0"/>
        <v>-1.5</v>
      </c>
      <c r="K12" s="88">
        <f t="shared" si="2"/>
        <v>3828.1</v>
      </c>
      <c r="L12" s="103">
        <f t="shared" si="1"/>
        <v>579.1</v>
      </c>
      <c r="M12" s="112">
        <v>347.5</v>
      </c>
    </row>
    <row r="13" spans="1:13" ht="42.75">
      <c r="A13" s="15">
        <v>8</v>
      </c>
      <c r="B13" s="27">
        <v>3123</v>
      </c>
      <c r="C13" s="34" t="s">
        <v>10</v>
      </c>
      <c r="D13" s="50">
        <v>9143.3</v>
      </c>
      <c r="E13" s="8">
        <v>1210</v>
      </c>
      <c r="F13" s="9">
        <v>697</v>
      </c>
      <c r="G13" s="78">
        <v>196.3</v>
      </c>
      <c r="H13" s="58">
        <v>512.8</v>
      </c>
      <c r="I13" s="94"/>
      <c r="J13" s="93">
        <f t="shared" si="0"/>
        <v>204.70000000000005</v>
      </c>
      <c r="K13" s="88">
        <f t="shared" si="2"/>
        <v>9852.399999999998</v>
      </c>
      <c r="L13" s="103">
        <f t="shared" si="1"/>
        <v>1406.3</v>
      </c>
      <c r="M13" s="112">
        <v>901.7</v>
      </c>
    </row>
    <row r="14" spans="1:13" ht="42.75">
      <c r="A14" s="15">
        <v>9</v>
      </c>
      <c r="B14" s="27">
        <v>3123</v>
      </c>
      <c r="C14" s="34" t="s">
        <v>11</v>
      </c>
      <c r="D14" s="50">
        <v>6235.2</v>
      </c>
      <c r="E14" s="8">
        <v>1400</v>
      </c>
      <c r="F14" s="9">
        <v>807</v>
      </c>
      <c r="G14" s="78">
        <v>598.7</v>
      </c>
      <c r="H14" s="58">
        <v>305.4</v>
      </c>
      <c r="I14" s="94"/>
      <c r="J14" s="93">
        <f t="shared" si="0"/>
        <v>568.8</v>
      </c>
      <c r="K14" s="88">
        <f t="shared" si="2"/>
        <v>7139.299999999999</v>
      </c>
      <c r="L14" s="103">
        <f t="shared" si="1"/>
        <v>1998.7</v>
      </c>
      <c r="M14" s="112">
        <v>1375.8</v>
      </c>
    </row>
    <row r="15" spans="1:13" ht="42.75">
      <c r="A15" s="15">
        <v>17</v>
      </c>
      <c r="B15" s="27">
        <v>3123</v>
      </c>
      <c r="C15" s="34" t="s">
        <v>12</v>
      </c>
      <c r="D15" s="50">
        <v>5455.6</v>
      </c>
      <c r="E15" s="8">
        <v>914</v>
      </c>
      <c r="F15" s="9">
        <v>527</v>
      </c>
      <c r="G15" s="78">
        <v>-4.2</v>
      </c>
      <c r="H15" s="58"/>
      <c r="I15" s="94"/>
      <c r="J15" s="93">
        <f t="shared" si="0"/>
        <v>18.899999999999977</v>
      </c>
      <c r="K15" s="88">
        <f t="shared" si="2"/>
        <v>5451.400000000001</v>
      </c>
      <c r="L15" s="103">
        <f t="shared" si="1"/>
        <v>909.8</v>
      </c>
      <c r="M15" s="112">
        <v>545.9</v>
      </c>
    </row>
    <row r="16" spans="1:13" ht="28.5">
      <c r="A16" s="15">
        <v>4</v>
      </c>
      <c r="B16" s="27">
        <v>3122</v>
      </c>
      <c r="C16" s="34" t="s">
        <v>13</v>
      </c>
      <c r="D16" s="50">
        <v>4435</v>
      </c>
      <c r="E16" s="8">
        <v>665.5</v>
      </c>
      <c r="F16" s="9">
        <v>383</v>
      </c>
      <c r="G16" s="78">
        <v>0</v>
      </c>
      <c r="H16" s="58"/>
      <c r="I16" s="94"/>
      <c r="J16" s="93">
        <f t="shared" si="0"/>
        <v>16.30000000000001</v>
      </c>
      <c r="K16" s="88">
        <f t="shared" si="2"/>
        <v>4435</v>
      </c>
      <c r="L16" s="103">
        <f t="shared" si="1"/>
        <v>665.5</v>
      </c>
      <c r="M16" s="112">
        <v>399.3</v>
      </c>
    </row>
    <row r="17" spans="1:13" ht="28.5">
      <c r="A17" s="15">
        <v>5</v>
      </c>
      <c r="B17" s="27">
        <v>3122</v>
      </c>
      <c r="C17" s="34" t="s">
        <v>132</v>
      </c>
      <c r="D17" s="50">
        <v>4219.3</v>
      </c>
      <c r="E17" s="8">
        <v>412.4</v>
      </c>
      <c r="F17" s="9">
        <v>238</v>
      </c>
      <c r="G17" s="78">
        <v>26.3</v>
      </c>
      <c r="H17" s="58"/>
      <c r="I17" s="94"/>
      <c r="J17" s="93">
        <f t="shared" si="0"/>
        <v>25.19999999999999</v>
      </c>
      <c r="K17" s="88">
        <f t="shared" si="2"/>
        <v>4245.6</v>
      </c>
      <c r="L17" s="103">
        <f t="shared" si="1"/>
        <v>438.7</v>
      </c>
      <c r="M17" s="112">
        <v>263.2</v>
      </c>
    </row>
    <row r="18" spans="1:13" ht="42.75">
      <c r="A18" s="15">
        <v>14</v>
      </c>
      <c r="B18" s="27">
        <v>3122</v>
      </c>
      <c r="C18" s="34" t="s">
        <v>14</v>
      </c>
      <c r="D18" s="50">
        <v>5288.599999999999</v>
      </c>
      <c r="E18" s="8">
        <v>941</v>
      </c>
      <c r="F18" s="9">
        <v>542</v>
      </c>
      <c r="G18" s="78">
        <v>-8.3</v>
      </c>
      <c r="H18" s="58"/>
      <c r="I18" s="94"/>
      <c r="J18" s="93">
        <f t="shared" si="0"/>
        <v>17.600000000000023</v>
      </c>
      <c r="K18" s="88">
        <f t="shared" si="2"/>
        <v>5280.299999999999</v>
      </c>
      <c r="L18" s="103">
        <f t="shared" si="1"/>
        <v>932.7</v>
      </c>
      <c r="M18" s="112">
        <v>559.6</v>
      </c>
    </row>
    <row r="19" spans="1:13" ht="28.5">
      <c r="A19" s="15">
        <v>145</v>
      </c>
      <c r="B19" s="27">
        <v>3123</v>
      </c>
      <c r="C19" s="34" t="s">
        <v>15</v>
      </c>
      <c r="D19" s="50">
        <v>7439.800000000001</v>
      </c>
      <c r="E19" s="8">
        <v>1319</v>
      </c>
      <c r="F19" s="9">
        <v>760</v>
      </c>
      <c r="G19" s="78">
        <v>23.3</v>
      </c>
      <c r="H19" s="58">
        <v>102</v>
      </c>
      <c r="I19" s="94"/>
      <c r="J19" s="93">
        <f t="shared" si="0"/>
        <v>45.39999999999998</v>
      </c>
      <c r="K19" s="88">
        <f t="shared" si="2"/>
        <v>7565.100000000001</v>
      </c>
      <c r="L19" s="103">
        <f t="shared" si="1"/>
        <v>1342.3</v>
      </c>
      <c r="M19" s="112">
        <v>805.4</v>
      </c>
    </row>
    <row r="20" spans="1:13" ht="28.5">
      <c r="A20" s="15">
        <v>18</v>
      </c>
      <c r="B20" s="27">
        <v>3123</v>
      </c>
      <c r="C20" s="34" t="s">
        <v>16</v>
      </c>
      <c r="D20" s="50">
        <v>7511.199999999999</v>
      </c>
      <c r="E20" s="8">
        <v>776.2</v>
      </c>
      <c r="F20" s="9">
        <v>447</v>
      </c>
      <c r="G20" s="78">
        <v>187.4</v>
      </c>
      <c r="H20" s="58"/>
      <c r="I20" s="94"/>
      <c r="J20" s="93">
        <f t="shared" si="0"/>
        <v>186.39999999999998</v>
      </c>
      <c r="K20" s="88">
        <f t="shared" si="2"/>
        <v>7698.5999999999985</v>
      </c>
      <c r="L20" s="103">
        <f t="shared" si="1"/>
        <v>963.6</v>
      </c>
      <c r="M20" s="112">
        <v>633.4</v>
      </c>
    </row>
    <row r="21" spans="1:13" ht="28.5">
      <c r="A21" s="15">
        <v>146</v>
      </c>
      <c r="B21" s="27">
        <v>3123</v>
      </c>
      <c r="C21" s="34" t="s">
        <v>17</v>
      </c>
      <c r="D21" s="50">
        <v>2119.8</v>
      </c>
      <c r="E21" s="8">
        <v>249.7</v>
      </c>
      <c r="F21" s="9">
        <v>144</v>
      </c>
      <c r="G21" s="78">
        <v>4.3</v>
      </c>
      <c r="H21" s="58"/>
      <c r="I21" s="94"/>
      <c r="J21" s="93">
        <f t="shared" si="0"/>
        <v>8.400000000000006</v>
      </c>
      <c r="K21" s="88">
        <f t="shared" si="2"/>
        <v>2124.1000000000004</v>
      </c>
      <c r="L21" s="103">
        <f t="shared" si="1"/>
        <v>254</v>
      </c>
      <c r="M21" s="112">
        <v>152.4</v>
      </c>
    </row>
    <row r="22" spans="1:13" ht="28.5">
      <c r="A22" s="15">
        <v>19</v>
      </c>
      <c r="B22" s="27">
        <v>3124</v>
      </c>
      <c r="C22" s="34" t="s">
        <v>18</v>
      </c>
      <c r="D22" s="50">
        <v>5316.9</v>
      </c>
      <c r="E22" s="8">
        <v>1524.3</v>
      </c>
      <c r="F22" s="9">
        <v>878</v>
      </c>
      <c r="G22" s="78">
        <v>-6.6</v>
      </c>
      <c r="H22" s="58">
        <v>228.2</v>
      </c>
      <c r="I22" s="94"/>
      <c r="J22" s="93">
        <f t="shared" si="0"/>
        <v>32.60000000000002</v>
      </c>
      <c r="K22" s="88">
        <f t="shared" si="2"/>
        <v>5538.499999999999</v>
      </c>
      <c r="L22" s="103">
        <f t="shared" si="1"/>
        <v>1517.7</v>
      </c>
      <c r="M22" s="112">
        <v>910.6</v>
      </c>
    </row>
    <row r="23" spans="1:13" ht="42.75">
      <c r="A23" s="15">
        <v>20</v>
      </c>
      <c r="B23" s="27">
        <v>3114</v>
      </c>
      <c r="C23" s="34" t="s">
        <v>19</v>
      </c>
      <c r="D23" s="50">
        <v>3581.6999999999994</v>
      </c>
      <c r="E23" s="8">
        <v>716.3</v>
      </c>
      <c r="F23" s="9">
        <v>413</v>
      </c>
      <c r="G23" s="78">
        <v>-0.1</v>
      </c>
      <c r="H23" s="58"/>
      <c r="I23" s="94"/>
      <c r="J23" s="93">
        <f t="shared" si="0"/>
        <v>16.69999999999999</v>
      </c>
      <c r="K23" s="88">
        <f t="shared" si="2"/>
        <v>3581.5999999999995</v>
      </c>
      <c r="L23" s="103">
        <f t="shared" si="1"/>
        <v>716.1999999999999</v>
      </c>
      <c r="M23" s="112">
        <v>429.7</v>
      </c>
    </row>
    <row r="24" spans="1:13" ht="42.75">
      <c r="A24" s="15">
        <v>21</v>
      </c>
      <c r="B24" s="27">
        <v>3114</v>
      </c>
      <c r="C24" s="34" t="s">
        <v>20</v>
      </c>
      <c r="D24" s="50">
        <v>7542.0999999999985</v>
      </c>
      <c r="E24" s="8">
        <v>1105.6</v>
      </c>
      <c r="F24" s="9">
        <v>637</v>
      </c>
      <c r="G24" s="78">
        <v>-20.9</v>
      </c>
      <c r="H24" s="58"/>
      <c r="I24" s="94"/>
      <c r="J24" s="93">
        <f t="shared" si="0"/>
        <v>13.799999999999955</v>
      </c>
      <c r="K24" s="88">
        <f t="shared" si="2"/>
        <v>7521.199999999999</v>
      </c>
      <c r="L24" s="103">
        <f t="shared" si="1"/>
        <v>1084.6999999999998</v>
      </c>
      <c r="M24" s="112">
        <v>650.8</v>
      </c>
    </row>
    <row r="25" spans="1:13" ht="42.75">
      <c r="A25" s="15">
        <v>27</v>
      </c>
      <c r="B25" s="27">
        <v>3114</v>
      </c>
      <c r="C25" s="34" t="s">
        <v>21</v>
      </c>
      <c r="D25" s="50">
        <v>442.7</v>
      </c>
      <c r="E25" s="8">
        <v>4.7</v>
      </c>
      <c r="F25" s="9">
        <v>3</v>
      </c>
      <c r="G25" s="78">
        <v>0</v>
      </c>
      <c r="H25" s="58"/>
      <c r="I25" s="94"/>
      <c r="J25" s="93">
        <f t="shared" si="0"/>
        <v>-0.20000000000000018</v>
      </c>
      <c r="K25" s="88">
        <f t="shared" si="2"/>
        <v>442.7</v>
      </c>
      <c r="L25" s="103">
        <f t="shared" si="1"/>
        <v>4.7</v>
      </c>
      <c r="M25" s="112">
        <v>2.8</v>
      </c>
    </row>
    <row r="26" spans="1:13" ht="28.5">
      <c r="A26" s="15">
        <v>24</v>
      </c>
      <c r="B26" s="27">
        <v>3114</v>
      </c>
      <c r="C26" s="34" t="s">
        <v>125</v>
      </c>
      <c r="D26" s="50">
        <v>619.0999999999999</v>
      </c>
      <c r="E26" s="8">
        <v>15.8</v>
      </c>
      <c r="F26" s="9">
        <v>9</v>
      </c>
      <c r="G26" s="78">
        <v>0</v>
      </c>
      <c r="H26" s="58"/>
      <c r="I26" s="94"/>
      <c r="J26" s="93">
        <f t="shared" si="0"/>
        <v>0.5</v>
      </c>
      <c r="K26" s="88">
        <f t="shared" si="2"/>
        <v>619.0999999999999</v>
      </c>
      <c r="L26" s="103">
        <f t="shared" si="1"/>
        <v>15.8</v>
      </c>
      <c r="M26" s="112">
        <v>9.5</v>
      </c>
    </row>
    <row r="27" spans="1:13" ht="28.5">
      <c r="A27" s="15">
        <v>25</v>
      </c>
      <c r="B27" s="27">
        <v>3114</v>
      </c>
      <c r="C27" s="34" t="s">
        <v>22</v>
      </c>
      <c r="D27" s="50">
        <v>1149.2</v>
      </c>
      <c r="E27" s="8">
        <v>0</v>
      </c>
      <c r="F27" s="9">
        <v>0</v>
      </c>
      <c r="G27" s="78">
        <v>0</v>
      </c>
      <c r="H27" s="58"/>
      <c r="I27" s="94"/>
      <c r="J27" s="93">
        <f t="shared" si="0"/>
        <v>0</v>
      </c>
      <c r="K27" s="88">
        <f t="shared" si="2"/>
        <v>1149.2</v>
      </c>
      <c r="L27" s="103">
        <f t="shared" si="1"/>
        <v>0</v>
      </c>
      <c r="M27" s="112">
        <v>0</v>
      </c>
    </row>
    <row r="28" spans="1:13" ht="42.75">
      <c r="A28" s="15">
        <v>155</v>
      </c>
      <c r="B28" s="27">
        <v>3146</v>
      </c>
      <c r="C28" s="34" t="s">
        <v>23</v>
      </c>
      <c r="D28" s="50">
        <v>3455.4</v>
      </c>
      <c r="E28" s="8">
        <v>50.5</v>
      </c>
      <c r="F28" s="9">
        <v>29</v>
      </c>
      <c r="G28" s="78">
        <v>0</v>
      </c>
      <c r="H28" s="58"/>
      <c r="I28" s="94"/>
      <c r="J28" s="93">
        <f t="shared" si="0"/>
        <v>1.3000000000000007</v>
      </c>
      <c r="K28" s="88">
        <f t="shared" si="2"/>
        <v>3455.4</v>
      </c>
      <c r="L28" s="103">
        <f t="shared" si="1"/>
        <v>50.5</v>
      </c>
      <c r="M28" s="112">
        <v>30.3</v>
      </c>
    </row>
    <row r="29" spans="1:13" ht="28.5">
      <c r="A29" s="15">
        <v>22</v>
      </c>
      <c r="B29" s="27">
        <v>4322</v>
      </c>
      <c r="C29" s="34" t="s">
        <v>24</v>
      </c>
      <c r="D29" s="50">
        <v>3365.6</v>
      </c>
      <c r="E29" s="8">
        <v>271</v>
      </c>
      <c r="F29" s="9">
        <v>156</v>
      </c>
      <c r="G29" s="78">
        <v>-0.1</v>
      </c>
      <c r="H29" s="58"/>
      <c r="I29" s="94"/>
      <c r="J29" s="93">
        <f t="shared" si="0"/>
        <v>6.5</v>
      </c>
      <c r="K29" s="88">
        <f t="shared" si="2"/>
        <v>3365.5</v>
      </c>
      <c r="L29" s="103">
        <f t="shared" si="1"/>
        <v>270.9</v>
      </c>
      <c r="M29" s="112">
        <v>162.5</v>
      </c>
    </row>
    <row r="30" spans="1:13" ht="42.75">
      <c r="A30" s="15">
        <v>32</v>
      </c>
      <c r="B30" s="27">
        <v>3147</v>
      </c>
      <c r="C30" s="35" t="s">
        <v>25</v>
      </c>
      <c r="D30" s="50">
        <v>4611.8</v>
      </c>
      <c r="E30" s="8">
        <v>1222</v>
      </c>
      <c r="F30" s="9">
        <v>704</v>
      </c>
      <c r="G30" s="78">
        <v>-0.1</v>
      </c>
      <c r="H30" s="58"/>
      <c r="I30" s="94"/>
      <c r="J30" s="93">
        <f t="shared" si="0"/>
        <v>29.100000000000023</v>
      </c>
      <c r="K30" s="88">
        <f t="shared" si="2"/>
        <v>4611.7</v>
      </c>
      <c r="L30" s="103">
        <f t="shared" si="1"/>
        <v>1221.9</v>
      </c>
      <c r="M30" s="112">
        <v>733.1</v>
      </c>
    </row>
    <row r="31" spans="1:13" ht="28.5">
      <c r="A31" s="15">
        <v>35</v>
      </c>
      <c r="B31" s="27">
        <v>3142</v>
      </c>
      <c r="C31" s="36" t="s">
        <v>26</v>
      </c>
      <c r="D31" s="50">
        <v>2488.5000000000005</v>
      </c>
      <c r="E31" s="8">
        <v>719</v>
      </c>
      <c r="F31" s="9">
        <v>414</v>
      </c>
      <c r="G31" s="78">
        <v>-20.7</v>
      </c>
      <c r="H31" s="58"/>
      <c r="I31" s="94"/>
      <c r="J31" s="93">
        <f t="shared" si="0"/>
        <v>5</v>
      </c>
      <c r="K31" s="88">
        <f t="shared" si="2"/>
        <v>2467.8000000000006</v>
      </c>
      <c r="L31" s="103">
        <f t="shared" si="1"/>
        <v>698.3</v>
      </c>
      <c r="M31" s="112">
        <v>419</v>
      </c>
    </row>
    <row r="32" spans="1:13" ht="57">
      <c r="A32" s="15">
        <v>52</v>
      </c>
      <c r="B32" s="28">
        <v>3149</v>
      </c>
      <c r="C32" s="35" t="s">
        <v>27</v>
      </c>
      <c r="D32" s="50">
        <v>1663.6</v>
      </c>
      <c r="E32" s="8">
        <v>0</v>
      </c>
      <c r="F32" s="9">
        <v>0</v>
      </c>
      <c r="G32" s="78">
        <v>0</v>
      </c>
      <c r="H32" s="58"/>
      <c r="I32" s="94">
        <v>-15.4</v>
      </c>
      <c r="J32" s="93">
        <f t="shared" si="0"/>
        <v>0</v>
      </c>
      <c r="K32" s="88">
        <f t="shared" si="2"/>
        <v>1648.1999999999998</v>
      </c>
      <c r="L32" s="103">
        <f t="shared" si="1"/>
        <v>0</v>
      </c>
      <c r="M32" s="112">
        <v>0</v>
      </c>
    </row>
    <row r="33" spans="1:13" ht="29.25" thickBot="1">
      <c r="A33" s="16">
        <v>153</v>
      </c>
      <c r="B33" s="29">
        <v>3119</v>
      </c>
      <c r="C33" s="72" t="s">
        <v>28</v>
      </c>
      <c r="D33" s="52">
        <v>12.96</v>
      </c>
      <c r="E33" s="21">
        <v>12.6</v>
      </c>
      <c r="F33" s="11">
        <v>7</v>
      </c>
      <c r="G33" s="79">
        <v>-0.1</v>
      </c>
      <c r="H33" s="80"/>
      <c r="I33" s="95"/>
      <c r="J33" s="181">
        <f t="shared" si="0"/>
        <v>0.5</v>
      </c>
      <c r="K33" s="89">
        <f t="shared" si="2"/>
        <v>12.860000000000001</v>
      </c>
      <c r="L33" s="105">
        <f aca="true" t="shared" si="3" ref="L33:L94">E33+G33</f>
        <v>12.5</v>
      </c>
      <c r="M33" s="113">
        <v>7.5</v>
      </c>
    </row>
    <row r="34" spans="1:13" ht="28.5">
      <c r="A34" s="14">
        <v>90</v>
      </c>
      <c r="B34" s="26">
        <v>3121</v>
      </c>
      <c r="C34" s="37" t="s">
        <v>29</v>
      </c>
      <c r="D34" s="49">
        <v>2705.5</v>
      </c>
      <c r="E34" s="20">
        <v>132.9</v>
      </c>
      <c r="F34" s="10">
        <v>77</v>
      </c>
      <c r="G34" s="81">
        <v>-5.8</v>
      </c>
      <c r="H34" s="77"/>
      <c r="I34" s="96"/>
      <c r="J34" s="93">
        <f t="shared" si="0"/>
        <v>-0.7000000000000028</v>
      </c>
      <c r="K34" s="87">
        <f t="shared" si="2"/>
        <v>2699.7</v>
      </c>
      <c r="L34" s="103">
        <f t="shared" si="3"/>
        <v>127.10000000000001</v>
      </c>
      <c r="M34" s="111">
        <v>76.3</v>
      </c>
    </row>
    <row r="35" spans="1:13" ht="28.5">
      <c r="A35" s="15">
        <v>91</v>
      </c>
      <c r="B35" s="27">
        <v>3121</v>
      </c>
      <c r="C35" s="37" t="s">
        <v>133</v>
      </c>
      <c r="D35" s="49">
        <v>11007.3</v>
      </c>
      <c r="E35" s="8">
        <v>1808</v>
      </c>
      <c r="F35" s="9">
        <v>1042</v>
      </c>
      <c r="G35" s="78">
        <v>-87.5</v>
      </c>
      <c r="H35" s="58"/>
      <c r="I35" s="94"/>
      <c r="J35" s="93">
        <f t="shared" si="0"/>
        <v>-9.700000000000045</v>
      </c>
      <c r="K35" s="88">
        <f t="shared" si="2"/>
        <v>10919.8</v>
      </c>
      <c r="L35" s="104">
        <f t="shared" si="3"/>
        <v>1720.5</v>
      </c>
      <c r="M35" s="112">
        <v>1032.3</v>
      </c>
    </row>
    <row r="36" spans="1:13" ht="42.75">
      <c r="A36" s="15">
        <v>92</v>
      </c>
      <c r="B36" s="27">
        <v>3121</v>
      </c>
      <c r="C36" s="38" t="s">
        <v>30</v>
      </c>
      <c r="D36" s="51">
        <v>2771.8999999999996</v>
      </c>
      <c r="E36" s="8">
        <v>302</v>
      </c>
      <c r="F36" s="9">
        <v>174</v>
      </c>
      <c r="G36" s="78">
        <v>8.9</v>
      </c>
      <c r="H36" s="58"/>
      <c r="I36" s="94"/>
      <c r="J36" s="93">
        <f t="shared" si="0"/>
        <v>12.5</v>
      </c>
      <c r="K36" s="88">
        <f t="shared" si="2"/>
        <v>2780.7999999999997</v>
      </c>
      <c r="L36" s="104">
        <f t="shared" si="3"/>
        <v>310.9</v>
      </c>
      <c r="M36" s="112">
        <v>186.5</v>
      </c>
    </row>
    <row r="37" spans="1:13" ht="28.5">
      <c r="A37" s="15">
        <v>93</v>
      </c>
      <c r="B37" s="27">
        <v>3122</v>
      </c>
      <c r="C37" s="35" t="s">
        <v>31</v>
      </c>
      <c r="D37" s="50">
        <v>2298.6</v>
      </c>
      <c r="E37" s="8">
        <v>819.4</v>
      </c>
      <c r="F37" s="9">
        <v>472</v>
      </c>
      <c r="G37" s="78">
        <v>14</v>
      </c>
      <c r="H37" s="58"/>
      <c r="I37" s="94"/>
      <c r="J37" s="93">
        <f t="shared" si="0"/>
        <v>28</v>
      </c>
      <c r="K37" s="88">
        <f t="shared" si="2"/>
        <v>2312.6</v>
      </c>
      <c r="L37" s="104">
        <f t="shared" si="3"/>
        <v>833.4</v>
      </c>
      <c r="M37" s="112">
        <v>500</v>
      </c>
    </row>
    <row r="38" spans="1:13" ht="28.5">
      <c r="A38" s="15">
        <v>95</v>
      </c>
      <c r="B38" s="27">
        <v>3122</v>
      </c>
      <c r="C38" s="38" t="s">
        <v>32</v>
      </c>
      <c r="D38" s="51">
        <v>2376.6000000000004</v>
      </c>
      <c r="E38" s="8">
        <v>291</v>
      </c>
      <c r="F38" s="9">
        <v>168</v>
      </c>
      <c r="G38" s="78">
        <v>4.6</v>
      </c>
      <c r="H38" s="58"/>
      <c r="I38" s="94"/>
      <c r="J38" s="93">
        <f aca="true" t="shared" si="4" ref="J38:J69">M38-F38</f>
        <v>9.400000000000006</v>
      </c>
      <c r="K38" s="88">
        <f t="shared" si="2"/>
        <v>2381.2000000000003</v>
      </c>
      <c r="L38" s="104">
        <f t="shared" si="3"/>
        <v>295.6</v>
      </c>
      <c r="M38" s="112">
        <v>177.4</v>
      </c>
    </row>
    <row r="39" spans="1:13" ht="28.5">
      <c r="A39" s="15">
        <v>97</v>
      </c>
      <c r="B39" s="27">
        <v>3123</v>
      </c>
      <c r="C39" s="38" t="s">
        <v>33</v>
      </c>
      <c r="D39" s="51">
        <v>5001.5</v>
      </c>
      <c r="E39" s="8">
        <v>719.2</v>
      </c>
      <c r="F39" s="9">
        <v>414</v>
      </c>
      <c r="G39" s="78">
        <v>-0.1</v>
      </c>
      <c r="H39" s="58"/>
      <c r="I39" s="94"/>
      <c r="J39" s="93">
        <f t="shared" si="4"/>
        <v>17.5</v>
      </c>
      <c r="K39" s="88">
        <f t="shared" si="2"/>
        <v>5001.4</v>
      </c>
      <c r="L39" s="104">
        <f t="shared" si="3"/>
        <v>719.1</v>
      </c>
      <c r="M39" s="112">
        <v>431.5</v>
      </c>
    </row>
    <row r="40" spans="1:13" ht="28.5">
      <c r="A40" s="15">
        <v>99</v>
      </c>
      <c r="B40" s="27">
        <v>3123</v>
      </c>
      <c r="C40" s="38" t="s">
        <v>34</v>
      </c>
      <c r="D40" s="51">
        <v>3394.8</v>
      </c>
      <c r="E40" s="8">
        <v>282.6</v>
      </c>
      <c r="F40" s="9">
        <v>163</v>
      </c>
      <c r="G40" s="78">
        <v>53.3</v>
      </c>
      <c r="H40" s="58">
        <v>280.2</v>
      </c>
      <c r="I40" s="94"/>
      <c r="J40" s="93">
        <f t="shared" si="4"/>
        <v>38.5</v>
      </c>
      <c r="K40" s="88">
        <f t="shared" si="2"/>
        <v>3728.3</v>
      </c>
      <c r="L40" s="104">
        <f t="shared" si="3"/>
        <v>335.90000000000003</v>
      </c>
      <c r="M40" s="112">
        <v>201.5</v>
      </c>
    </row>
    <row r="41" spans="1:13" ht="28.5">
      <c r="A41" s="15">
        <v>150</v>
      </c>
      <c r="B41" s="27">
        <v>3123</v>
      </c>
      <c r="C41" s="35" t="s">
        <v>35</v>
      </c>
      <c r="D41" s="50">
        <v>4192.099999999999</v>
      </c>
      <c r="E41" s="8">
        <v>210</v>
      </c>
      <c r="F41" s="9">
        <v>121</v>
      </c>
      <c r="G41" s="78">
        <v>0</v>
      </c>
      <c r="H41" s="58">
        <v>130</v>
      </c>
      <c r="I41" s="94"/>
      <c r="J41" s="93">
        <f t="shared" si="4"/>
        <v>5</v>
      </c>
      <c r="K41" s="88">
        <f t="shared" si="2"/>
        <v>4322.099999999999</v>
      </c>
      <c r="L41" s="104">
        <f t="shared" si="3"/>
        <v>210</v>
      </c>
      <c r="M41" s="112">
        <v>126</v>
      </c>
    </row>
    <row r="42" spans="1:13" ht="28.5">
      <c r="A42" s="15">
        <v>100</v>
      </c>
      <c r="B42" s="27">
        <v>3123</v>
      </c>
      <c r="C42" s="35" t="s">
        <v>36</v>
      </c>
      <c r="D42" s="50">
        <v>3344.9</v>
      </c>
      <c r="E42" s="8">
        <v>370</v>
      </c>
      <c r="F42" s="9">
        <v>213</v>
      </c>
      <c r="G42" s="78">
        <v>4.8</v>
      </c>
      <c r="H42" s="58"/>
      <c r="I42" s="94"/>
      <c r="J42" s="93">
        <f t="shared" si="4"/>
        <v>11.900000000000006</v>
      </c>
      <c r="K42" s="88">
        <f t="shared" si="2"/>
        <v>3349.7000000000003</v>
      </c>
      <c r="L42" s="104">
        <f t="shared" si="3"/>
        <v>374.8</v>
      </c>
      <c r="M42" s="112">
        <v>224.9</v>
      </c>
    </row>
    <row r="43" spans="1:13" ht="42.75">
      <c r="A43" s="15">
        <v>94</v>
      </c>
      <c r="B43" s="27">
        <v>3122</v>
      </c>
      <c r="C43" s="38" t="s">
        <v>37</v>
      </c>
      <c r="D43" s="51">
        <v>5186.900000000001</v>
      </c>
      <c r="E43" s="8">
        <v>1156</v>
      </c>
      <c r="F43" s="9">
        <v>666</v>
      </c>
      <c r="G43" s="78">
        <v>302.6</v>
      </c>
      <c r="H43" s="58">
        <v>200.4</v>
      </c>
      <c r="I43" s="94"/>
      <c r="J43" s="93">
        <f t="shared" si="4"/>
        <v>298.4</v>
      </c>
      <c r="K43" s="88">
        <f t="shared" si="2"/>
        <v>5689.900000000001</v>
      </c>
      <c r="L43" s="104">
        <f t="shared" si="3"/>
        <v>1458.6</v>
      </c>
      <c r="M43" s="112">
        <v>964.4</v>
      </c>
    </row>
    <row r="44" spans="1:13" ht="28.5">
      <c r="A44" s="15">
        <v>101</v>
      </c>
      <c r="B44" s="27">
        <v>3124</v>
      </c>
      <c r="C44" s="35" t="s">
        <v>38</v>
      </c>
      <c r="D44" s="50">
        <v>2213.07</v>
      </c>
      <c r="E44" s="8">
        <v>136.6</v>
      </c>
      <c r="F44" s="9">
        <v>79</v>
      </c>
      <c r="G44" s="78">
        <v>7.3</v>
      </c>
      <c r="H44" s="58">
        <v>86.1</v>
      </c>
      <c r="I44" s="94"/>
      <c r="J44" s="93">
        <f t="shared" si="4"/>
        <v>7.299999999999997</v>
      </c>
      <c r="K44" s="88">
        <f t="shared" si="2"/>
        <v>2306.4700000000003</v>
      </c>
      <c r="L44" s="104">
        <f t="shared" si="3"/>
        <v>143.9</v>
      </c>
      <c r="M44" s="112">
        <v>86.3</v>
      </c>
    </row>
    <row r="45" spans="1:13" ht="15">
      <c r="A45" s="15">
        <v>151</v>
      </c>
      <c r="B45" s="27">
        <v>3114</v>
      </c>
      <c r="C45" s="38" t="s">
        <v>39</v>
      </c>
      <c r="D45" s="51">
        <v>521</v>
      </c>
      <c r="E45" s="8">
        <v>0</v>
      </c>
      <c r="F45" s="9">
        <v>0</v>
      </c>
      <c r="G45" s="78">
        <v>0</v>
      </c>
      <c r="H45" s="58"/>
      <c r="I45" s="94"/>
      <c r="J45" s="93">
        <f t="shared" si="4"/>
        <v>0</v>
      </c>
      <c r="K45" s="88">
        <f t="shared" si="2"/>
        <v>521</v>
      </c>
      <c r="L45" s="104">
        <f t="shared" si="3"/>
        <v>0</v>
      </c>
      <c r="M45" s="112">
        <v>0</v>
      </c>
    </row>
    <row r="46" spans="1:13" ht="15">
      <c r="A46" s="15">
        <v>152</v>
      </c>
      <c r="B46" s="27">
        <v>3114</v>
      </c>
      <c r="C46" s="35" t="s">
        <v>40</v>
      </c>
      <c r="D46" s="50">
        <v>1799</v>
      </c>
      <c r="E46" s="8">
        <v>23.8</v>
      </c>
      <c r="F46" s="9">
        <v>14</v>
      </c>
      <c r="G46" s="78">
        <v>0</v>
      </c>
      <c r="H46" s="58"/>
      <c r="I46" s="94"/>
      <c r="J46" s="93">
        <f t="shared" si="4"/>
        <v>0.3000000000000007</v>
      </c>
      <c r="K46" s="88">
        <f t="shared" si="2"/>
        <v>1799</v>
      </c>
      <c r="L46" s="104">
        <f t="shared" si="3"/>
        <v>23.8</v>
      </c>
      <c r="M46" s="112">
        <v>14.3</v>
      </c>
    </row>
    <row r="47" spans="1:13" ht="29.25" thickBot="1">
      <c r="A47" s="16">
        <v>106</v>
      </c>
      <c r="B47" s="29">
        <v>3114</v>
      </c>
      <c r="C47" s="73" t="s">
        <v>41</v>
      </c>
      <c r="D47" s="74">
        <v>261.6</v>
      </c>
      <c r="E47" s="21">
        <v>1.8</v>
      </c>
      <c r="F47" s="11">
        <v>1</v>
      </c>
      <c r="G47" s="79">
        <v>0</v>
      </c>
      <c r="H47" s="80"/>
      <c r="I47" s="95"/>
      <c r="J47" s="184">
        <f t="shared" si="4"/>
        <v>0.10000000000000009</v>
      </c>
      <c r="K47" s="89">
        <f t="shared" si="2"/>
        <v>261.6</v>
      </c>
      <c r="L47" s="105">
        <f t="shared" si="3"/>
        <v>1.8</v>
      </c>
      <c r="M47" s="113">
        <v>1.1</v>
      </c>
    </row>
    <row r="48" spans="1:13" ht="15">
      <c r="A48" s="14">
        <v>38</v>
      </c>
      <c r="B48" s="26">
        <v>3121</v>
      </c>
      <c r="C48" s="182" t="s">
        <v>42</v>
      </c>
      <c r="D48" s="183">
        <v>2369.5000000000005</v>
      </c>
      <c r="E48" s="20">
        <v>45.3</v>
      </c>
      <c r="F48" s="10">
        <v>26</v>
      </c>
      <c r="G48" s="81">
        <v>-0.1</v>
      </c>
      <c r="H48" s="77"/>
      <c r="I48" s="96"/>
      <c r="J48" s="93">
        <f t="shared" si="4"/>
        <v>1.1000000000000014</v>
      </c>
      <c r="K48" s="87">
        <f t="shared" si="2"/>
        <v>2369.4000000000005</v>
      </c>
      <c r="L48" s="103">
        <f t="shared" si="3"/>
        <v>45.199999999999996</v>
      </c>
      <c r="M48" s="111">
        <v>27.1</v>
      </c>
    </row>
    <row r="49" spans="1:13" ht="28.5">
      <c r="A49" s="15">
        <v>39</v>
      </c>
      <c r="B49" s="27">
        <v>3121</v>
      </c>
      <c r="C49" s="38" t="s">
        <v>43</v>
      </c>
      <c r="D49" s="51">
        <v>2764.7</v>
      </c>
      <c r="E49" s="8">
        <v>214.5</v>
      </c>
      <c r="F49" s="9">
        <v>124</v>
      </c>
      <c r="G49" s="78">
        <v>-26.5</v>
      </c>
      <c r="H49" s="58"/>
      <c r="I49" s="94"/>
      <c r="J49" s="174">
        <f t="shared" si="4"/>
        <v>-11.200000000000003</v>
      </c>
      <c r="K49" s="88">
        <f t="shared" si="2"/>
        <v>2738.2</v>
      </c>
      <c r="L49" s="104">
        <f t="shared" si="3"/>
        <v>188</v>
      </c>
      <c r="M49" s="112">
        <v>112.8</v>
      </c>
    </row>
    <row r="50" spans="1:13" ht="28.5">
      <c r="A50" s="14">
        <v>40</v>
      </c>
      <c r="B50" s="30">
        <v>3121</v>
      </c>
      <c r="C50" s="37" t="s">
        <v>44</v>
      </c>
      <c r="D50" s="49">
        <v>3031.5799999999995</v>
      </c>
      <c r="E50" s="20">
        <v>277.7</v>
      </c>
      <c r="F50" s="10">
        <v>160</v>
      </c>
      <c r="G50" s="81">
        <v>-0.1</v>
      </c>
      <c r="H50" s="77"/>
      <c r="I50" s="96"/>
      <c r="J50" s="93">
        <f t="shared" si="4"/>
        <v>6.599999999999994</v>
      </c>
      <c r="K50" s="87">
        <f t="shared" si="2"/>
        <v>3031.4799999999996</v>
      </c>
      <c r="L50" s="103">
        <f t="shared" si="3"/>
        <v>277.59999999999997</v>
      </c>
      <c r="M50" s="111">
        <v>166.6</v>
      </c>
    </row>
    <row r="51" spans="1:13" ht="28.5">
      <c r="A51" s="15">
        <v>41</v>
      </c>
      <c r="B51" s="28">
        <v>3122</v>
      </c>
      <c r="C51" s="37" t="s">
        <v>45</v>
      </c>
      <c r="D51" s="49">
        <v>2028.6000000000001</v>
      </c>
      <c r="E51" s="8">
        <v>100</v>
      </c>
      <c r="F51" s="9">
        <v>58</v>
      </c>
      <c r="G51" s="78">
        <v>19</v>
      </c>
      <c r="H51" s="58"/>
      <c r="I51" s="94"/>
      <c r="J51" s="93">
        <f t="shared" si="4"/>
        <v>13.400000000000006</v>
      </c>
      <c r="K51" s="88">
        <f t="shared" si="2"/>
        <v>2047.6000000000001</v>
      </c>
      <c r="L51" s="104">
        <f t="shared" si="3"/>
        <v>119</v>
      </c>
      <c r="M51" s="112">
        <v>71.4</v>
      </c>
    </row>
    <row r="52" spans="1:13" ht="42.75">
      <c r="A52" s="15">
        <v>44</v>
      </c>
      <c r="B52" s="31">
        <v>3123</v>
      </c>
      <c r="C52" s="35" t="s">
        <v>46</v>
      </c>
      <c r="D52" s="50">
        <v>3649.499999999999</v>
      </c>
      <c r="E52" s="8">
        <v>1125.6</v>
      </c>
      <c r="F52" s="9">
        <v>648</v>
      </c>
      <c r="G52" s="78">
        <v>241</v>
      </c>
      <c r="H52" s="58"/>
      <c r="I52" s="94"/>
      <c r="J52" s="93">
        <f t="shared" si="4"/>
        <v>243</v>
      </c>
      <c r="K52" s="88">
        <f t="shared" si="2"/>
        <v>3890.499999999999</v>
      </c>
      <c r="L52" s="104">
        <f t="shared" si="3"/>
        <v>1366.6</v>
      </c>
      <c r="M52" s="112">
        <v>891</v>
      </c>
    </row>
    <row r="53" spans="1:13" ht="28.5">
      <c r="A53" s="15">
        <v>147</v>
      </c>
      <c r="B53" s="28">
        <v>3123</v>
      </c>
      <c r="C53" s="35" t="s">
        <v>47</v>
      </c>
      <c r="D53" s="50">
        <v>3352.4</v>
      </c>
      <c r="E53" s="8">
        <v>546.5</v>
      </c>
      <c r="F53" s="9">
        <v>315</v>
      </c>
      <c r="G53" s="78">
        <v>-13.1</v>
      </c>
      <c r="H53" s="58">
        <v>151.5</v>
      </c>
      <c r="I53" s="94"/>
      <c r="J53" s="93">
        <f t="shared" si="4"/>
        <v>5</v>
      </c>
      <c r="K53" s="88">
        <f t="shared" si="2"/>
        <v>3490.8</v>
      </c>
      <c r="L53" s="104">
        <f t="shared" si="3"/>
        <v>533.4</v>
      </c>
      <c r="M53" s="112">
        <v>320</v>
      </c>
    </row>
    <row r="54" spans="1:13" ht="42.75">
      <c r="A54" s="15">
        <v>55</v>
      </c>
      <c r="B54" s="28">
        <v>3123</v>
      </c>
      <c r="C54" s="35" t="s">
        <v>126</v>
      </c>
      <c r="D54" s="50">
        <v>2714.3999999999996</v>
      </c>
      <c r="E54" s="8">
        <v>867.4</v>
      </c>
      <c r="F54" s="9">
        <v>500</v>
      </c>
      <c r="G54" s="78">
        <v>0</v>
      </c>
      <c r="H54" s="58"/>
      <c r="I54" s="94"/>
      <c r="J54" s="93">
        <f t="shared" si="4"/>
        <v>20.399999999999977</v>
      </c>
      <c r="K54" s="88">
        <f t="shared" si="2"/>
        <v>2714.3999999999996</v>
      </c>
      <c r="L54" s="104">
        <f t="shared" si="3"/>
        <v>867.4</v>
      </c>
      <c r="M54" s="112">
        <v>520.4</v>
      </c>
    </row>
    <row r="55" spans="1:13" ht="57">
      <c r="A55" s="15">
        <v>57</v>
      </c>
      <c r="B55" s="28">
        <v>3123</v>
      </c>
      <c r="C55" s="35" t="s">
        <v>134</v>
      </c>
      <c r="D55" s="50">
        <v>9690.3</v>
      </c>
      <c r="E55" s="8">
        <v>1510.3</v>
      </c>
      <c r="F55" s="9">
        <v>870</v>
      </c>
      <c r="G55" s="78">
        <v>127.5</v>
      </c>
      <c r="H55" s="58">
        <v>273</v>
      </c>
      <c r="I55" s="94"/>
      <c r="J55" s="93">
        <f t="shared" si="4"/>
        <v>150.29999999999995</v>
      </c>
      <c r="K55" s="88">
        <f t="shared" si="2"/>
        <v>10090.8</v>
      </c>
      <c r="L55" s="104">
        <f t="shared" si="3"/>
        <v>1637.8</v>
      </c>
      <c r="M55" s="112">
        <v>1020.3</v>
      </c>
    </row>
    <row r="56" spans="1:13" ht="42.75">
      <c r="A56" s="15">
        <v>54</v>
      </c>
      <c r="B56" s="28">
        <v>3123</v>
      </c>
      <c r="C56" s="35" t="s">
        <v>48</v>
      </c>
      <c r="D56" s="50">
        <v>2855.7</v>
      </c>
      <c r="E56" s="8">
        <v>185.8</v>
      </c>
      <c r="F56" s="9">
        <v>107</v>
      </c>
      <c r="G56" s="78">
        <v>7.5</v>
      </c>
      <c r="H56" s="58"/>
      <c r="I56" s="94"/>
      <c r="J56" s="93">
        <f t="shared" si="4"/>
        <v>9</v>
      </c>
      <c r="K56" s="88">
        <f t="shared" si="2"/>
        <v>2863.2</v>
      </c>
      <c r="L56" s="104">
        <f t="shared" si="3"/>
        <v>193.3</v>
      </c>
      <c r="M56" s="112">
        <v>116</v>
      </c>
    </row>
    <row r="57" spans="1:13" ht="15">
      <c r="A57" s="15">
        <v>53</v>
      </c>
      <c r="B57" s="28">
        <v>3123</v>
      </c>
      <c r="C57" s="54" t="s">
        <v>49</v>
      </c>
      <c r="D57" s="50">
        <v>4140.5</v>
      </c>
      <c r="E57" s="8">
        <v>475</v>
      </c>
      <c r="F57" s="9">
        <v>274</v>
      </c>
      <c r="G57" s="78">
        <v>34.1</v>
      </c>
      <c r="H57" s="58">
        <v>404</v>
      </c>
      <c r="I57" s="94"/>
      <c r="J57" s="93">
        <f t="shared" si="4"/>
        <v>31.5</v>
      </c>
      <c r="K57" s="88">
        <f t="shared" si="2"/>
        <v>4578.6</v>
      </c>
      <c r="L57" s="104">
        <f t="shared" si="3"/>
        <v>509.1</v>
      </c>
      <c r="M57" s="112">
        <v>305.5</v>
      </c>
    </row>
    <row r="58" spans="1:13" ht="42.75">
      <c r="A58" s="15">
        <v>42</v>
      </c>
      <c r="B58" s="28">
        <v>3122</v>
      </c>
      <c r="C58" s="35" t="s">
        <v>50</v>
      </c>
      <c r="D58" s="50">
        <v>5908</v>
      </c>
      <c r="E58" s="8">
        <v>1300.3</v>
      </c>
      <c r="F58" s="9">
        <v>749</v>
      </c>
      <c r="G58" s="78">
        <v>48.2</v>
      </c>
      <c r="H58" s="58">
        <v>212.8</v>
      </c>
      <c r="I58" s="94"/>
      <c r="J58" s="93">
        <f t="shared" si="4"/>
        <v>60.10000000000002</v>
      </c>
      <c r="K58" s="88">
        <f t="shared" si="2"/>
        <v>6169</v>
      </c>
      <c r="L58" s="104">
        <f t="shared" si="3"/>
        <v>1348.5</v>
      </c>
      <c r="M58" s="112">
        <v>809.1</v>
      </c>
    </row>
    <row r="59" spans="1:13" ht="28.5">
      <c r="A59" s="15">
        <v>45</v>
      </c>
      <c r="B59" s="28">
        <v>3124</v>
      </c>
      <c r="C59" s="55" t="s">
        <v>127</v>
      </c>
      <c r="D59" s="50">
        <v>7645.3</v>
      </c>
      <c r="E59" s="8">
        <v>956</v>
      </c>
      <c r="F59" s="9">
        <v>551</v>
      </c>
      <c r="G59" s="78">
        <v>342</v>
      </c>
      <c r="H59" s="58">
        <v>35.6</v>
      </c>
      <c r="I59" s="94"/>
      <c r="J59" s="93">
        <f t="shared" si="4"/>
        <v>328.70000000000005</v>
      </c>
      <c r="K59" s="88">
        <f t="shared" si="2"/>
        <v>8022.900000000001</v>
      </c>
      <c r="L59" s="104">
        <f t="shared" si="3"/>
        <v>1298</v>
      </c>
      <c r="M59" s="112">
        <v>879.7</v>
      </c>
    </row>
    <row r="60" spans="1:13" ht="42.75">
      <c r="A60" s="15">
        <v>63</v>
      </c>
      <c r="B60" s="28">
        <v>3114</v>
      </c>
      <c r="C60" s="35" t="s">
        <v>51</v>
      </c>
      <c r="D60" s="50">
        <v>870.5</v>
      </c>
      <c r="E60" s="8">
        <v>0</v>
      </c>
      <c r="F60" s="9">
        <v>0</v>
      </c>
      <c r="G60" s="78">
        <v>3.8</v>
      </c>
      <c r="H60" s="58"/>
      <c r="I60" s="94">
        <v>405</v>
      </c>
      <c r="J60" s="93">
        <f t="shared" si="4"/>
        <v>2.3</v>
      </c>
      <c r="K60" s="88">
        <f t="shared" si="2"/>
        <v>1279.3</v>
      </c>
      <c r="L60" s="104">
        <f t="shared" si="3"/>
        <v>3.8</v>
      </c>
      <c r="M60" s="112">
        <v>2.3</v>
      </c>
    </row>
    <row r="61" spans="1:13" ht="28.5">
      <c r="A61" s="15">
        <v>62</v>
      </c>
      <c r="B61" s="28">
        <v>3114</v>
      </c>
      <c r="C61" s="35" t="s">
        <v>128</v>
      </c>
      <c r="D61" s="50">
        <v>841.3000000000001</v>
      </c>
      <c r="E61" s="8">
        <v>0</v>
      </c>
      <c r="F61" s="9">
        <v>0</v>
      </c>
      <c r="G61" s="78">
        <v>0</v>
      </c>
      <c r="H61" s="58"/>
      <c r="I61" s="94"/>
      <c r="J61" s="93">
        <f t="shared" si="4"/>
        <v>0</v>
      </c>
      <c r="K61" s="88">
        <f t="shared" si="2"/>
        <v>841.3000000000001</v>
      </c>
      <c r="L61" s="104">
        <f t="shared" si="3"/>
        <v>0</v>
      </c>
      <c r="M61" s="112">
        <v>0</v>
      </c>
    </row>
    <row r="62" spans="1:13" ht="28.5">
      <c r="A62" s="17">
        <v>46</v>
      </c>
      <c r="B62" s="32">
        <v>3114</v>
      </c>
      <c r="C62" s="39" t="s">
        <v>52</v>
      </c>
      <c r="D62" s="51">
        <v>2757.6</v>
      </c>
      <c r="E62" s="22">
        <v>449</v>
      </c>
      <c r="F62" s="12">
        <v>259</v>
      </c>
      <c r="G62" s="78">
        <v>-15.9</v>
      </c>
      <c r="H62" s="58"/>
      <c r="I62" s="94"/>
      <c r="J62" s="93">
        <f t="shared" si="4"/>
        <v>0.8999999999999773</v>
      </c>
      <c r="K62" s="88">
        <f t="shared" si="2"/>
        <v>2741.7</v>
      </c>
      <c r="L62" s="104">
        <f t="shared" si="3"/>
        <v>433.1</v>
      </c>
      <c r="M62" s="112">
        <v>259.9</v>
      </c>
    </row>
    <row r="63" spans="1:13" ht="42.75">
      <c r="A63" s="15">
        <v>49</v>
      </c>
      <c r="B63" s="28">
        <v>4322</v>
      </c>
      <c r="C63" s="35" t="s">
        <v>53</v>
      </c>
      <c r="D63" s="50">
        <v>5025</v>
      </c>
      <c r="E63" s="8">
        <v>568</v>
      </c>
      <c r="F63" s="9">
        <v>327</v>
      </c>
      <c r="G63" s="78">
        <v>7.1</v>
      </c>
      <c r="H63" s="58"/>
      <c r="I63" s="94"/>
      <c r="J63" s="93">
        <f t="shared" si="4"/>
        <v>18.100000000000023</v>
      </c>
      <c r="K63" s="88">
        <f t="shared" si="2"/>
        <v>5032.1</v>
      </c>
      <c r="L63" s="104">
        <f t="shared" si="3"/>
        <v>575.1</v>
      </c>
      <c r="M63" s="112">
        <v>345.1</v>
      </c>
    </row>
    <row r="64" spans="1:13" ht="28.5">
      <c r="A64" s="15">
        <v>51</v>
      </c>
      <c r="B64" s="28">
        <v>3149</v>
      </c>
      <c r="C64" s="35" t="s">
        <v>54</v>
      </c>
      <c r="D64" s="50">
        <v>0</v>
      </c>
      <c r="E64" s="8">
        <v>0</v>
      </c>
      <c r="F64" s="9">
        <v>0</v>
      </c>
      <c r="G64" s="78">
        <v>0</v>
      </c>
      <c r="H64" s="58"/>
      <c r="I64" s="94"/>
      <c r="J64" s="93">
        <f t="shared" si="4"/>
        <v>0</v>
      </c>
      <c r="K64" s="88">
        <f t="shared" si="2"/>
        <v>0</v>
      </c>
      <c r="L64" s="104">
        <f t="shared" si="3"/>
        <v>0</v>
      </c>
      <c r="M64" s="112">
        <v>0</v>
      </c>
    </row>
    <row r="65" spans="1:13" ht="29.25" thickBot="1">
      <c r="A65" s="18">
        <v>58</v>
      </c>
      <c r="B65" s="33">
        <v>3114</v>
      </c>
      <c r="C65" s="40" t="s">
        <v>55</v>
      </c>
      <c r="D65" s="53">
        <v>1003.8</v>
      </c>
      <c r="E65" s="23">
        <v>116.1</v>
      </c>
      <c r="F65" s="13">
        <v>67</v>
      </c>
      <c r="G65" s="82">
        <v>0</v>
      </c>
      <c r="H65" s="83"/>
      <c r="I65" s="97"/>
      <c r="J65" s="173">
        <f t="shared" si="4"/>
        <v>2.700000000000003</v>
      </c>
      <c r="K65" s="90">
        <f t="shared" si="2"/>
        <v>1003.8</v>
      </c>
      <c r="L65" s="106">
        <f t="shared" si="3"/>
        <v>116.1</v>
      </c>
      <c r="M65" s="114">
        <v>69.7</v>
      </c>
    </row>
    <row r="66" spans="1:13" ht="42.75">
      <c r="A66" s="162">
        <v>67</v>
      </c>
      <c r="B66" s="175">
        <v>3121</v>
      </c>
      <c r="C66" s="164" t="s">
        <v>56</v>
      </c>
      <c r="D66" s="165">
        <v>3299.79</v>
      </c>
      <c r="E66" s="166">
        <v>523.3</v>
      </c>
      <c r="F66" s="167">
        <v>301</v>
      </c>
      <c r="G66" s="84">
        <v>-22.3</v>
      </c>
      <c r="H66" s="85"/>
      <c r="I66" s="98">
        <v>127</v>
      </c>
      <c r="J66" s="176">
        <f t="shared" si="4"/>
        <v>-0.39999999999997726</v>
      </c>
      <c r="K66" s="91">
        <f t="shared" si="2"/>
        <v>3404.49</v>
      </c>
      <c r="L66" s="107">
        <f t="shared" si="3"/>
        <v>500.99999999999994</v>
      </c>
      <c r="M66" s="115">
        <v>300.6</v>
      </c>
    </row>
    <row r="67" spans="1:13" ht="15">
      <c r="A67" s="15">
        <v>68</v>
      </c>
      <c r="B67" s="28">
        <v>3121</v>
      </c>
      <c r="C67" s="35" t="s">
        <v>57</v>
      </c>
      <c r="D67" s="50">
        <v>2345.1</v>
      </c>
      <c r="E67" s="8">
        <v>436</v>
      </c>
      <c r="F67" s="9">
        <v>251</v>
      </c>
      <c r="G67" s="78">
        <v>0</v>
      </c>
      <c r="H67" s="58"/>
      <c r="I67" s="94"/>
      <c r="J67" s="93">
        <f t="shared" si="4"/>
        <v>10.600000000000023</v>
      </c>
      <c r="K67" s="88">
        <f t="shared" si="2"/>
        <v>2345.1</v>
      </c>
      <c r="L67" s="104">
        <f t="shared" si="3"/>
        <v>436</v>
      </c>
      <c r="M67" s="112">
        <v>261.6</v>
      </c>
    </row>
    <row r="68" spans="1:13" ht="28.5">
      <c r="A68" s="18">
        <v>71</v>
      </c>
      <c r="B68" s="33">
        <v>3122</v>
      </c>
      <c r="C68" s="40" t="s">
        <v>58</v>
      </c>
      <c r="D68" s="53">
        <v>2580.9</v>
      </c>
      <c r="E68" s="23">
        <v>49</v>
      </c>
      <c r="F68" s="13">
        <v>28</v>
      </c>
      <c r="G68" s="82">
        <v>0.1</v>
      </c>
      <c r="H68" s="83"/>
      <c r="I68" s="97">
        <v>200</v>
      </c>
      <c r="J68" s="173">
        <f t="shared" si="4"/>
        <v>1.5</v>
      </c>
      <c r="K68" s="90">
        <f t="shared" si="2"/>
        <v>2781</v>
      </c>
      <c r="L68" s="106">
        <f t="shared" si="3"/>
        <v>49.1</v>
      </c>
      <c r="M68" s="114">
        <v>29.5</v>
      </c>
    </row>
    <row r="69" spans="1:13" ht="57">
      <c r="A69" s="15">
        <v>70</v>
      </c>
      <c r="B69" s="27">
        <v>3122</v>
      </c>
      <c r="C69" s="35" t="s">
        <v>59</v>
      </c>
      <c r="D69" s="50">
        <v>2682.7000000000003</v>
      </c>
      <c r="E69" s="8">
        <v>448.3</v>
      </c>
      <c r="F69" s="9">
        <v>258</v>
      </c>
      <c r="G69" s="78">
        <v>-0.1</v>
      </c>
      <c r="H69" s="58"/>
      <c r="I69" s="94"/>
      <c r="J69" s="174">
        <f t="shared" si="4"/>
        <v>10.899999999999977</v>
      </c>
      <c r="K69" s="88">
        <f t="shared" si="2"/>
        <v>2682.6000000000004</v>
      </c>
      <c r="L69" s="104">
        <f t="shared" si="3"/>
        <v>448.2</v>
      </c>
      <c r="M69" s="112">
        <v>268.9</v>
      </c>
    </row>
    <row r="70" spans="1:13" ht="42.75">
      <c r="A70" s="15">
        <v>154</v>
      </c>
      <c r="B70" s="27">
        <v>3122</v>
      </c>
      <c r="C70" s="37" t="s">
        <v>60</v>
      </c>
      <c r="D70" s="49">
        <v>12482.5</v>
      </c>
      <c r="E70" s="8">
        <v>3644.4</v>
      </c>
      <c r="F70" s="9">
        <v>2100</v>
      </c>
      <c r="G70" s="78">
        <v>4.9</v>
      </c>
      <c r="H70" s="58">
        <v>24</v>
      </c>
      <c r="I70" s="94"/>
      <c r="J70" s="93">
        <f aca="true" t="shared" si="5" ref="J70:J98">M70-F70</f>
        <v>89.59999999999991</v>
      </c>
      <c r="K70" s="88">
        <f t="shared" si="2"/>
        <v>12511.4</v>
      </c>
      <c r="L70" s="104">
        <f t="shared" si="3"/>
        <v>3649.3</v>
      </c>
      <c r="M70" s="112">
        <v>2189.6</v>
      </c>
    </row>
    <row r="71" spans="1:13" ht="42.75">
      <c r="A71" s="15">
        <v>72</v>
      </c>
      <c r="B71" s="27">
        <v>3122</v>
      </c>
      <c r="C71" s="35" t="s">
        <v>61</v>
      </c>
      <c r="D71" s="50">
        <v>6478.6</v>
      </c>
      <c r="E71" s="8">
        <v>860</v>
      </c>
      <c r="F71" s="9">
        <v>495</v>
      </c>
      <c r="G71" s="78">
        <v>-3.7</v>
      </c>
      <c r="H71" s="58">
        <v>53.2</v>
      </c>
      <c r="I71" s="94"/>
      <c r="J71" s="93">
        <f t="shared" si="5"/>
        <v>18.799999999999955</v>
      </c>
      <c r="K71" s="88">
        <f aca="true" t="shared" si="6" ref="K71:K98">SUM(D71,G71:I71)</f>
        <v>6528.1</v>
      </c>
      <c r="L71" s="104">
        <f t="shared" si="3"/>
        <v>856.3</v>
      </c>
      <c r="M71" s="112">
        <v>513.8</v>
      </c>
    </row>
    <row r="72" spans="1:13" ht="42.75">
      <c r="A72" s="15">
        <v>81</v>
      </c>
      <c r="B72" s="27">
        <v>3114</v>
      </c>
      <c r="C72" s="35" t="s">
        <v>62</v>
      </c>
      <c r="D72" s="50">
        <v>1484</v>
      </c>
      <c r="E72" s="8">
        <v>30.9</v>
      </c>
      <c r="F72" s="9">
        <v>18</v>
      </c>
      <c r="G72" s="78">
        <v>-0.1</v>
      </c>
      <c r="H72" s="58"/>
      <c r="I72" s="94">
        <v>21.5</v>
      </c>
      <c r="J72" s="93">
        <f t="shared" si="5"/>
        <v>0.5</v>
      </c>
      <c r="K72" s="88">
        <f t="shared" si="6"/>
        <v>1505.4</v>
      </c>
      <c r="L72" s="104">
        <f t="shared" si="3"/>
        <v>30.799999999999997</v>
      </c>
      <c r="M72" s="112">
        <v>18.5</v>
      </c>
    </row>
    <row r="73" spans="1:13" ht="42.75">
      <c r="A73" s="17">
        <v>83</v>
      </c>
      <c r="B73" s="32">
        <v>3114</v>
      </c>
      <c r="C73" s="39" t="s">
        <v>63</v>
      </c>
      <c r="D73" s="51">
        <v>2622.04</v>
      </c>
      <c r="E73" s="8">
        <v>74.1</v>
      </c>
      <c r="F73" s="12">
        <v>43</v>
      </c>
      <c r="G73" s="78">
        <v>0</v>
      </c>
      <c r="H73" s="58"/>
      <c r="I73" s="94"/>
      <c r="J73" s="93">
        <f t="shared" si="5"/>
        <v>1.5</v>
      </c>
      <c r="K73" s="88">
        <f t="shared" si="6"/>
        <v>2622.04</v>
      </c>
      <c r="L73" s="104">
        <f t="shared" si="3"/>
        <v>74.1</v>
      </c>
      <c r="M73" s="112">
        <v>44.5</v>
      </c>
    </row>
    <row r="74" spans="1:13" ht="28.5">
      <c r="A74" s="15">
        <v>79</v>
      </c>
      <c r="B74" s="27">
        <v>3114</v>
      </c>
      <c r="C74" s="35" t="s">
        <v>64</v>
      </c>
      <c r="D74" s="50">
        <v>556.83</v>
      </c>
      <c r="E74" s="8">
        <v>46.4</v>
      </c>
      <c r="F74" s="12">
        <v>27</v>
      </c>
      <c r="G74" s="78">
        <v>0</v>
      </c>
      <c r="H74" s="58"/>
      <c r="I74" s="94"/>
      <c r="J74" s="93">
        <f t="shared" si="5"/>
        <v>0.8000000000000007</v>
      </c>
      <c r="K74" s="88">
        <f t="shared" si="6"/>
        <v>556.83</v>
      </c>
      <c r="L74" s="104">
        <f t="shared" si="3"/>
        <v>46.4</v>
      </c>
      <c r="M74" s="112">
        <v>27.8</v>
      </c>
    </row>
    <row r="75" spans="1:13" ht="28.5">
      <c r="A75" s="15">
        <v>74</v>
      </c>
      <c r="B75" s="27">
        <v>4322</v>
      </c>
      <c r="C75" s="35" t="s">
        <v>65</v>
      </c>
      <c r="D75" s="50">
        <v>1771.55</v>
      </c>
      <c r="E75" s="8">
        <v>104.7</v>
      </c>
      <c r="F75" s="9">
        <v>60</v>
      </c>
      <c r="G75" s="78">
        <v>-0.1</v>
      </c>
      <c r="H75" s="58"/>
      <c r="I75" s="94"/>
      <c r="J75" s="93">
        <f t="shared" si="5"/>
        <v>2.799999999999997</v>
      </c>
      <c r="K75" s="88">
        <f t="shared" si="6"/>
        <v>1771.45</v>
      </c>
      <c r="L75" s="104">
        <f t="shared" si="3"/>
        <v>104.60000000000001</v>
      </c>
      <c r="M75" s="112">
        <v>62.8</v>
      </c>
    </row>
    <row r="76" spans="1:13" ht="29.25" thickBot="1">
      <c r="A76" s="18">
        <v>80</v>
      </c>
      <c r="B76" s="177">
        <v>4322</v>
      </c>
      <c r="C76" s="40" t="s">
        <v>66</v>
      </c>
      <c r="D76" s="53">
        <v>2427.82</v>
      </c>
      <c r="E76" s="23">
        <v>134.7</v>
      </c>
      <c r="F76" s="13">
        <v>78</v>
      </c>
      <c r="G76" s="82">
        <v>0</v>
      </c>
      <c r="H76" s="83"/>
      <c r="I76" s="97"/>
      <c r="J76" s="173">
        <f t="shared" si="5"/>
        <v>2.799999999999997</v>
      </c>
      <c r="K76" s="90">
        <f t="shared" si="6"/>
        <v>2427.82</v>
      </c>
      <c r="L76" s="106">
        <f t="shared" si="3"/>
        <v>134.7</v>
      </c>
      <c r="M76" s="114">
        <v>80.8</v>
      </c>
    </row>
    <row r="77" spans="1:13" ht="28.5">
      <c r="A77" s="162">
        <v>109</v>
      </c>
      <c r="B77" s="163">
        <v>3121</v>
      </c>
      <c r="C77" s="164" t="s">
        <v>67</v>
      </c>
      <c r="D77" s="165">
        <v>2213.7000000000003</v>
      </c>
      <c r="E77" s="166">
        <v>0</v>
      </c>
      <c r="F77" s="167">
        <v>0</v>
      </c>
      <c r="G77" s="84">
        <v>12.4</v>
      </c>
      <c r="H77" s="85"/>
      <c r="I77" s="98"/>
      <c r="J77" s="176">
        <f t="shared" si="5"/>
        <v>7.4</v>
      </c>
      <c r="K77" s="91">
        <f t="shared" si="6"/>
        <v>2226.1000000000004</v>
      </c>
      <c r="L77" s="107">
        <f t="shared" si="3"/>
        <v>12.4</v>
      </c>
      <c r="M77" s="115">
        <v>7.4</v>
      </c>
    </row>
    <row r="78" spans="1:13" ht="28.5">
      <c r="A78" s="15">
        <v>110</v>
      </c>
      <c r="B78" s="27">
        <v>3121</v>
      </c>
      <c r="C78" s="35" t="s">
        <v>68</v>
      </c>
      <c r="D78" s="50">
        <v>5893.9</v>
      </c>
      <c r="E78" s="8">
        <v>1035.5</v>
      </c>
      <c r="F78" s="9">
        <v>597</v>
      </c>
      <c r="G78" s="78">
        <v>-35</v>
      </c>
      <c r="H78" s="58"/>
      <c r="I78" s="94"/>
      <c r="J78" s="93">
        <f t="shared" si="5"/>
        <v>3.2999999999999545</v>
      </c>
      <c r="K78" s="88">
        <f t="shared" si="6"/>
        <v>5858.9</v>
      </c>
      <c r="L78" s="104">
        <f t="shared" si="3"/>
        <v>1000.5</v>
      </c>
      <c r="M78" s="112">
        <v>600.3</v>
      </c>
    </row>
    <row r="79" spans="1:13" ht="28.5">
      <c r="A79" s="18">
        <v>113</v>
      </c>
      <c r="B79" s="177">
        <v>3121</v>
      </c>
      <c r="C79" s="40" t="s">
        <v>69</v>
      </c>
      <c r="D79" s="53">
        <v>3430.9</v>
      </c>
      <c r="E79" s="23">
        <v>50.2</v>
      </c>
      <c r="F79" s="13">
        <v>29</v>
      </c>
      <c r="G79" s="82">
        <v>0</v>
      </c>
      <c r="H79" s="83"/>
      <c r="I79" s="97"/>
      <c r="J79" s="173">
        <f t="shared" si="5"/>
        <v>1.1000000000000014</v>
      </c>
      <c r="K79" s="90">
        <f t="shared" si="6"/>
        <v>3430.9</v>
      </c>
      <c r="L79" s="106">
        <f t="shared" si="3"/>
        <v>50.2</v>
      </c>
      <c r="M79" s="114">
        <v>30.1</v>
      </c>
    </row>
    <row r="80" spans="1:13" ht="28.5">
      <c r="A80" s="15">
        <v>111</v>
      </c>
      <c r="B80" s="27">
        <v>3121</v>
      </c>
      <c r="C80" s="35" t="s">
        <v>70</v>
      </c>
      <c r="D80" s="50">
        <v>2219.1</v>
      </c>
      <c r="E80" s="8">
        <v>607.2</v>
      </c>
      <c r="F80" s="9">
        <v>350</v>
      </c>
      <c r="G80" s="78">
        <v>-0.1</v>
      </c>
      <c r="H80" s="58"/>
      <c r="I80" s="94"/>
      <c r="J80" s="174">
        <f t="shared" si="5"/>
        <v>14.300000000000011</v>
      </c>
      <c r="K80" s="88">
        <f t="shared" si="6"/>
        <v>2219</v>
      </c>
      <c r="L80" s="104">
        <f t="shared" si="3"/>
        <v>607.1</v>
      </c>
      <c r="M80" s="112">
        <v>364.3</v>
      </c>
    </row>
    <row r="81" spans="1:13" ht="28.5">
      <c r="A81" s="15">
        <v>114</v>
      </c>
      <c r="B81" s="27">
        <v>3122</v>
      </c>
      <c r="C81" s="37" t="s">
        <v>71</v>
      </c>
      <c r="D81" s="49">
        <v>1723.3</v>
      </c>
      <c r="E81" s="8">
        <v>250.7</v>
      </c>
      <c r="F81" s="9">
        <v>144</v>
      </c>
      <c r="G81" s="78">
        <v>5.9</v>
      </c>
      <c r="H81" s="58"/>
      <c r="I81" s="94"/>
      <c r="J81" s="93">
        <f t="shared" si="5"/>
        <v>10</v>
      </c>
      <c r="K81" s="88">
        <f t="shared" si="6"/>
        <v>1729.2</v>
      </c>
      <c r="L81" s="104">
        <f t="shared" si="3"/>
        <v>256.59999999999997</v>
      </c>
      <c r="M81" s="112">
        <v>154</v>
      </c>
    </row>
    <row r="82" spans="1:13" ht="42.75">
      <c r="A82" s="15">
        <v>120</v>
      </c>
      <c r="B82" s="27">
        <v>3123</v>
      </c>
      <c r="C82" s="35" t="s">
        <v>72</v>
      </c>
      <c r="D82" s="50">
        <v>1696.12</v>
      </c>
      <c r="E82" s="8">
        <v>148.3</v>
      </c>
      <c r="F82" s="9">
        <v>85</v>
      </c>
      <c r="G82" s="78">
        <v>0</v>
      </c>
      <c r="H82" s="58">
        <v>36</v>
      </c>
      <c r="I82" s="94"/>
      <c r="J82" s="93">
        <f t="shared" si="5"/>
        <v>4</v>
      </c>
      <c r="K82" s="88">
        <f t="shared" si="6"/>
        <v>1732.12</v>
      </c>
      <c r="L82" s="104">
        <f t="shared" si="3"/>
        <v>148.3</v>
      </c>
      <c r="M82" s="112">
        <v>89</v>
      </c>
    </row>
    <row r="83" spans="1:13" ht="42.75">
      <c r="A83" s="15">
        <v>118</v>
      </c>
      <c r="B83" s="27">
        <v>3123</v>
      </c>
      <c r="C83" s="35" t="s">
        <v>73</v>
      </c>
      <c r="D83" s="50">
        <v>7169.300000000001</v>
      </c>
      <c r="E83" s="8">
        <v>1400</v>
      </c>
      <c r="F83" s="9">
        <v>807</v>
      </c>
      <c r="G83" s="78">
        <v>-340.2</v>
      </c>
      <c r="H83" s="58"/>
      <c r="I83" s="94"/>
      <c r="J83" s="93">
        <f t="shared" si="5"/>
        <v>-171.10000000000002</v>
      </c>
      <c r="K83" s="88">
        <f t="shared" si="6"/>
        <v>6829.100000000001</v>
      </c>
      <c r="L83" s="104">
        <f t="shared" si="3"/>
        <v>1059.8</v>
      </c>
      <c r="M83" s="112">
        <v>635.9</v>
      </c>
    </row>
    <row r="84" spans="1:13" ht="28.5">
      <c r="A84" s="15">
        <v>119</v>
      </c>
      <c r="B84" s="27">
        <v>3123</v>
      </c>
      <c r="C84" s="35" t="s">
        <v>74</v>
      </c>
      <c r="D84" s="50">
        <v>6393.499999999999</v>
      </c>
      <c r="E84" s="8">
        <v>1183</v>
      </c>
      <c r="F84" s="9">
        <v>682</v>
      </c>
      <c r="G84" s="78">
        <v>-187.2</v>
      </c>
      <c r="H84" s="58">
        <v>733</v>
      </c>
      <c r="I84" s="94"/>
      <c r="J84" s="93">
        <f t="shared" si="5"/>
        <v>-84.5</v>
      </c>
      <c r="K84" s="88">
        <f t="shared" si="6"/>
        <v>6939.299999999999</v>
      </c>
      <c r="L84" s="104">
        <f t="shared" si="3"/>
        <v>995.8</v>
      </c>
      <c r="M84" s="112">
        <v>597.5</v>
      </c>
    </row>
    <row r="85" spans="1:13" ht="42.75">
      <c r="A85" s="15">
        <v>115</v>
      </c>
      <c r="B85" s="27">
        <v>3122</v>
      </c>
      <c r="C85" s="35" t="s">
        <v>75</v>
      </c>
      <c r="D85" s="50">
        <v>2880.9</v>
      </c>
      <c r="E85" s="8">
        <v>381.5</v>
      </c>
      <c r="F85" s="9">
        <v>220</v>
      </c>
      <c r="G85" s="78">
        <v>-5.1</v>
      </c>
      <c r="H85" s="58"/>
      <c r="I85" s="94"/>
      <c r="J85" s="93">
        <f t="shared" si="5"/>
        <v>5.800000000000011</v>
      </c>
      <c r="K85" s="88">
        <f t="shared" si="6"/>
        <v>2875.8</v>
      </c>
      <c r="L85" s="104">
        <f t="shared" si="3"/>
        <v>376.4</v>
      </c>
      <c r="M85" s="112">
        <v>225.8</v>
      </c>
    </row>
    <row r="86" spans="1:13" ht="28.5">
      <c r="A86" s="15">
        <v>116</v>
      </c>
      <c r="B86" s="27">
        <v>3122</v>
      </c>
      <c r="C86" s="35" t="s">
        <v>76</v>
      </c>
      <c r="D86" s="50">
        <v>12388.3</v>
      </c>
      <c r="E86" s="8">
        <v>3036.9</v>
      </c>
      <c r="F86" s="9">
        <v>1750</v>
      </c>
      <c r="G86" s="78">
        <v>19.6</v>
      </c>
      <c r="H86" s="58"/>
      <c r="I86" s="94"/>
      <c r="J86" s="93">
        <f t="shared" si="5"/>
        <v>83.90000000000009</v>
      </c>
      <c r="K86" s="88">
        <f t="shared" si="6"/>
        <v>12407.9</v>
      </c>
      <c r="L86" s="104">
        <f t="shared" si="3"/>
        <v>3056.5</v>
      </c>
      <c r="M86" s="112">
        <v>1833.9</v>
      </c>
    </row>
    <row r="87" spans="1:13" ht="42.75">
      <c r="A87" s="15">
        <v>122</v>
      </c>
      <c r="B87" s="27">
        <v>3123</v>
      </c>
      <c r="C87" s="35" t="s">
        <v>77</v>
      </c>
      <c r="D87" s="50">
        <v>5950.599999999999</v>
      </c>
      <c r="E87" s="8">
        <v>382</v>
      </c>
      <c r="F87" s="9">
        <v>220</v>
      </c>
      <c r="G87" s="78">
        <v>1.4</v>
      </c>
      <c r="H87" s="58">
        <v>350.4</v>
      </c>
      <c r="I87" s="94"/>
      <c r="J87" s="93">
        <f t="shared" si="5"/>
        <v>10</v>
      </c>
      <c r="K87" s="88">
        <f t="shared" si="6"/>
        <v>6302.399999999999</v>
      </c>
      <c r="L87" s="104">
        <f t="shared" si="3"/>
        <v>383.4</v>
      </c>
      <c r="M87" s="112">
        <v>230</v>
      </c>
    </row>
    <row r="88" spans="1:13" ht="28.5">
      <c r="A88" s="15">
        <v>123</v>
      </c>
      <c r="B88" s="27">
        <v>3124</v>
      </c>
      <c r="C88" s="35" t="s">
        <v>129</v>
      </c>
      <c r="D88" s="50">
        <v>3096.1000000000004</v>
      </c>
      <c r="E88" s="8">
        <v>394.5</v>
      </c>
      <c r="F88" s="9">
        <v>227</v>
      </c>
      <c r="G88" s="78">
        <v>-6.1</v>
      </c>
      <c r="H88" s="58">
        <v>56.4</v>
      </c>
      <c r="I88" s="94"/>
      <c r="J88" s="93">
        <f t="shared" si="5"/>
        <v>6</v>
      </c>
      <c r="K88" s="88">
        <f t="shared" si="6"/>
        <v>3146.4000000000005</v>
      </c>
      <c r="L88" s="104">
        <f t="shared" si="3"/>
        <v>388.4</v>
      </c>
      <c r="M88" s="112">
        <v>233</v>
      </c>
    </row>
    <row r="89" spans="1:13" ht="28.5">
      <c r="A89" s="15">
        <v>125</v>
      </c>
      <c r="B89" s="27">
        <v>3112</v>
      </c>
      <c r="C89" s="35" t="s">
        <v>78</v>
      </c>
      <c r="D89" s="50">
        <v>1027.6</v>
      </c>
      <c r="E89" s="8">
        <v>47.1</v>
      </c>
      <c r="F89" s="9">
        <v>27</v>
      </c>
      <c r="G89" s="78">
        <v>-0.1</v>
      </c>
      <c r="H89" s="58"/>
      <c r="I89" s="94"/>
      <c r="J89" s="93">
        <f t="shared" si="5"/>
        <v>1.1999999999999993</v>
      </c>
      <c r="K89" s="88">
        <f t="shared" si="6"/>
        <v>1027.5</v>
      </c>
      <c r="L89" s="104">
        <f t="shared" si="3"/>
        <v>47</v>
      </c>
      <c r="M89" s="112">
        <v>28.2</v>
      </c>
    </row>
    <row r="90" spans="1:13" ht="28.5">
      <c r="A90" s="15">
        <v>133</v>
      </c>
      <c r="B90" s="27">
        <v>3114</v>
      </c>
      <c r="C90" s="35" t="s">
        <v>79</v>
      </c>
      <c r="D90" s="50">
        <v>544.8000000000001</v>
      </c>
      <c r="E90" s="8">
        <v>0</v>
      </c>
      <c r="F90" s="9">
        <v>0</v>
      </c>
      <c r="G90" s="78">
        <v>0</v>
      </c>
      <c r="H90" s="86"/>
      <c r="I90" s="171"/>
      <c r="J90" s="93">
        <f t="shared" si="5"/>
        <v>0</v>
      </c>
      <c r="K90" s="88">
        <f t="shared" si="6"/>
        <v>544.8000000000001</v>
      </c>
      <c r="L90" s="104">
        <f t="shared" si="3"/>
        <v>0</v>
      </c>
      <c r="M90" s="112">
        <v>0</v>
      </c>
    </row>
    <row r="91" spans="1:13" ht="42.75">
      <c r="A91" s="15">
        <v>136</v>
      </c>
      <c r="B91" s="27">
        <v>3114</v>
      </c>
      <c r="C91" s="35" t="s">
        <v>80</v>
      </c>
      <c r="D91" s="50">
        <v>2468.1</v>
      </c>
      <c r="E91" s="8">
        <v>0</v>
      </c>
      <c r="F91" s="9">
        <v>0</v>
      </c>
      <c r="G91" s="78">
        <v>0</v>
      </c>
      <c r="H91" s="58"/>
      <c r="I91" s="94"/>
      <c r="J91" s="93">
        <f t="shared" si="5"/>
        <v>0</v>
      </c>
      <c r="K91" s="88">
        <f t="shared" si="6"/>
        <v>2468.1</v>
      </c>
      <c r="L91" s="104">
        <f t="shared" si="3"/>
        <v>0</v>
      </c>
      <c r="M91" s="112">
        <v>0</v>
      </c>
    </row>
    <row r="92" spans="1:13" ht="42.75">
      <c r="A92" s="15">
        <v>47</v>
      </c>
      <c r="B92" s="27">
        <v>3114</v>
      </c>
      <c r="C92" s="35" t="s">
        <v>81</v>
      </c>
      <c r="D92" s="50">
        <v>1986.6</v>
      </c>
      <c r="E92" s="8">
        <v>175</v>
      </c>
      <c r="F92" s="9">
        <v>101</v>
      </c>
      <c r="G92" s="78">
        <v>12.3</v>
      </c>
      <c r="H92" s="58"/>
      <c r="I92" s="94">
        <v>-405</v>
      </c>
      <c r="J92" s="93">
        <f t="shared" si="5"/>
        <v>11.400000000000006</v>
      </c>
      <c r="K92" s="88">
        <f t="shared" si="6"/>
        <v>1593.8999999999999</v>
      </c>
      <c r="L92" s="104">
        <f t="shared" si="3"/>
        <v>187.3</v>
      </c>
      <c r="M92" s="112">
        <v>112.4</v>
      </c>
    </row>
    <row r="93" spans="1:13" ht="28.5">
      <c r="A93" s="15">
        <v>126</v>
      </c>
      <c r="B93" s="27">
        <v>3114</v>
      </c>
      <c r="C93" s="35" t="s">
        <v>82</v>
      </c>
      <c r="D93" s="50">
        <v>773.7</v>
      </c>
      <c r="E93" s="8">
        <v>0</v>
      </c>
      <c r="F93" s="9">
        <v>0</v>
      </c>
      <c r="G93" s="78">
        <v>14.3</v>
      </c>
      <c r="H93" s="58"/>
      <c r="I93" s="94"/>
      <c r="J93" s="93">
        <f t="shared" si="5"/>
        <v>8.6</v>
      </c>
      <c r="K93" s="88">
        <f t="shared" si="6"/>
        <v>788</v>
      </c>
      <c r="L93" s="104">
        <f t="shared" si="3"/>
        <v>14.3</v>
      </c>
      <c r="M93" s="112">
        <v>8.6</v>
      </c>
    </row>
    <row r="94" spans="1:13" ht="28.5">
      <c r="A94" s="15">
        <v>130</v>
      </c>
      <c r="B94" s="27">
        <v>3114</v>
      </c>
      <c r="C94" s="35" t="s">
        <v>83</v>
      </c>
      <c r="D94" s="50">
        <v>1204.1000000000001</v>
      </c>
      <c r="E94" s="8">
        <v>24.1</v>
      </c>
      <c r="F94" s="9">
        <v>14</v>
      </c>
      <c r="G94" s="78">
        <v>-0.1</v>
      </c>
      <c r="H94" s="58"/>
      <c r="I94" s="94"/>
      <c r="J94" s="93">
        <f t="shared" si="5"/>
        <v>0.40000000000000036</v>
      </c>
      <c r="K94" s="88">
        <f t="shared" si="6"/>
        <v>1204.0000000000002</v>
      </c>
      <c r="L94" s="104">
        <f t="shared" si="3"/>
        <v>24</v>
      </c>
      <c r="M94" s="112">
        <v>14.4</v>
      </c>
    </row>
    <row r="95" spans="1:13" ht="28.5">
      <c r="A95" s="15">
        <v>132</v>
      </c>
      <c r="B95" s="28">
        <v>3114</v>
      </c>
      <c r="C95" s="35" t="s">
        <v>84</v>
      </c>
      <c r="D95" s="50">
        <v>2360.3</v>
      </c>
      <c r="E95" s="8">
        <v>0</v>
      </c>
      <c r="F95" s="9">
        <v>0</v>
      </c>
      <c r="G95" s="78">
        <v>6.4</v>
      </c>
      <c r="H95" s="58"/>
      <c r="I95" s="94"/>
      <c r="J95" s="93">
        <f t="shared" si="5"/>
        <v>3.8</v>
      </c>
      <c r="K95" s="88">
        <f t="shared" si="6"/>
        <v>2366.7000000000003</v>
      </c>
      <c r="L95" s="104">
        <f>E95+G95</f>
        <v>6.4</v>
      </c>
      <c r="M95" s="112">
        <v>3.8</v>
      </c>
    </row>
    <row r="96" spans="1:13" ht="57">
      <c r="A96" s="15">
        <v>131</v>
      </c>
      <c r="B96" s="27">
        <v>3114</v>
      </c>
      <c r="C96" s="35" t="s">
        <v>135</v>
      </c>
      <c r="D96" s="50">
        <v>1306.7</v>
      </c>
      <c r="E96" s="8">
        <v>221.4</v>
      </c>
      <c r="F96" s="9">
        <v>128</v>
      </c>
      <c r="G96" s="78">
        <v>-0.1</v>
      </c>
      <c r="H96" s="58"/>
      <c r="I96" s="94"/>
      <c r="J96" s="93">
        <f t="shared" si="5"/>
        <v>4.800000000000011</v>
      </c>
      <c r="K96" s="88">
        <f t="shared" si="6"/>
        <v>1306.6000000000001</v>
      </c>
      <c r="L96" s="104">
        <f>E96+G96</f>
        <v>221.3</v>
      </c>
      <c r="M96" s="112">
        <v>132.8</v>
      </c>
    </row>
    <row r="97" spans="1:13" ht="28.5">
      <c r="A97" s="15">
        <v>128</v>
      </c>
      <c r="B97" s="27">
        <v>4322</v>
      </c>
      <c r="C97" s="35" t="s">
        <v>85</v>
      </c>
      <c r="D97" s="50">
        <v>2763</v>
      </c>
      <c r="E97" s="8">
        <v>194.7</v>
      </c>
      <c r="F97" s="9">
        <v>112</v>
      </c>
      <c r="G97" s="78">
        <v>-9</v>
      </c>
      <c r="H97" s="58"/>
      <c r="I97" s="94"/>
      <c r="J97" s="93">
        <f t="shared" si="5"/>
        <v>-0.5999999999999943</v>
      </c>
      <c r="K97" s="88">
        <f t="shared" si="6"/>
        <v>2754</v>
      </c>
      <c r="L97" s="104">
        <f>E97+G97</f>
        <v>185.7</v>
      </c>
      <c r="M97" s="112">
        <v>111.4</v>
      </c>
    </row>
    <row r="98" spans="1:13" ht="28.5">
      <c r="A98" s="14">
        <v>127</v>
      </c>
      <c r="B98" s="26">
        <v>4322</v>
      </c>
      <c r="C98" s="35" t="s">
        <v>86</v>
      </c>
      <c r="D98" s="50">
        <v>2232.4</v>
      </c>
      <c r="E98" s="8">
        <v>90.6</v>
      </c>
      <c r="F98" s="9">
        <v>52</v>
      </c>
      <c r="G98" s="78">
        <v>0</v>
      </c>
      <c r="H98" s="58"/>
      <c r="I98" s="94"/>
      <c r="J98" s="93">
        <f t="shared" si="5"/>
        <v>2.3999999999999986</v>
      </c>
      <c r="K98" s="88">
        <f t="shared" si="6"/>
        <v>2232.4</v>
      </c>
      <c r="L98" s="104">
        <f>E98+G98</f>
        <v>90.6</v>
      </c>
      <c r="M98" s="112">
        <v>54.4</v>
      </c>
    </row>
    <row r="99" ht="15"/>
    <row r="100" spans="3:13" ht="15.75">
      <c r="C100" s="19" t="s">
        <v>123</v>
      </c>
      <c r="D100" s="71">
        <f aca="true" t="shared" si="7" ref="D100:M100">SUM(D6:D98)</f>
        <v>323674.95999999985</v>
      </c>
      <c r="E100" s="48">
        <f t="shared" si="7"/>
        <v>46366.99999999998</v>
      </c>
      <c r="F100" s="71">
        <f t="shared" si="7"/>
        <v>26718</v>
      </c>
      <c r="G100" s="48">
        <f t="shared" si="7"/>
        <v>1471.3000000000004</v>
      </c>
      <c r="H100" s="48">
        <f t="shared" si="7"/>
        <v>4174.999999999999</v>
      </c>
      <c r="I100" s="48">
        <f t="shared" si="7"/>
        <v>733.0999999999999</v>
      </c>
      <c r="J100" s="48">
        <f t="shared" si="7"/>
        <v>2573.800000000001</v>
      </c>
      <c r="K100" s="48">
        <f t="shared" si="7"/>
        <v>330054.3600000001</v>
      </c>
      <c r="L100" s="48">
        <f t="shared" si="7"/>
        <v>47838.3</v>
      </c>
      <c r="M100" s="48">
        <f t="shared" si="7"/>
        <v>29291.799999999992</v>
      </c>
    </row>
    <row r="101" ht="15"/>
    <row r="102" spans="1:5" ht="16.5" thickBot="1">
      <c r="A102" s="59" t="s">
        <v>124</v>
      </c>
      <c r="B102" s="60"/>
      <c r="C102" s="61"/>
      <c r="D102" s="62"/>
      <c r="E102" s="63"/>
    </row>
    <row r="103" spans="1:9" ht="35.25" customHeight="1" thickBot="1">
      <c r="A103" s="64">
        <v>233</v>
      </c>
      <c r="B103" s="65">
        <v>3123</v>
      </c>
      <c r="C103" s="159" t="s">
        <v>92</v>
      </c>
      <c r="D103" s="69"/>
      <c r="E103" s="70"/>
      <c r="F103" s="68"/>
      <c r="G103" s="66"/>
      <c r="H103" s="160">
        <v>344.8</v>
      </c>
      <c r="I103" s="172"/>
    </row>
    <row r="104" ht="15"/>
    <row r="105" spans="3:9" ht="15">
      <c r="C105" s="158" t="s">
        <v>136</v>
      </c>
      <c r="H105" s="161">
        <f>H100+H103</f>
        <v>4519.799999999999</v>
      </c>
      <c r="I105" s="161"/>
    </row>
    <row r="115" ht="15"/>
    <row r="116" ht="15"/>
    <row r="117" ht="15"/>
  </sheetData>
  <sheetProtection/>
  <mergeCells count="1">
    <mergeCell ref="D3:F3"/>
  </mergeCells>
  <printOptions/>
  <pageMargins left="0.7086614173228347" right="0.31496062992125984" top="0.5118110236220472" bottom="0.5905511811023623" header="0.1968503937007874" footer="0.31496062992125984"/>
  <pageSetup horizontalDpi="600" verticalDpi="600" orientation="landscape" paperSize="9" scale="75" r:id="rId3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5"/>
  <cols>
    <col min="1" max="1" width="4.421875" style="1" customWidth="1"/>
    <col min="2" max="2" width="28.7109375" style="1" customWidth="1"/>
    <col min="3" max="3" width="8.57421875" style="1" customWidth="1"/>
    <col min="4" max="4" width="9.140625" style="1" customWidth="1"/>
    <col min="5" max="5" width="8.28125" style="1" customWidth="1"/>
    <col min="6" max="6" width="7.8515625" style="1" customWidth="1"/>
    <col min="7" max="7" width="7.421875" style="1" customWidth="1"/>
    <col min="8" max="8" width="8.00390625" style="1" customWidth="1"/>
    <col min="9" max="9" width="3.140625" style="1" customWidth="1"/>
    <col min="10" max="10" width="9.140625" style="1" customWidth="1"/>
    <col min="11" max="11" width="8.57421875" style="1" customWidth="1"/>
    <col min="12" max="12" width="8.8515625" style="1" customWidth="1"/>
    <col min="13" max="13" width="8.57421875" style="1" customWidth="1"/>
    <col min="14" max="16384" width="9.140625" style="1" customWidth="1"/>
  </cols>
  <sheetData>
    <row r="1" spans="1:13" ht="15">
      <c r="A1" s="116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78" t="s">
        <v>148</v>
      </c>
    </row>
    <row r="2" spans="1:13" ht="15">
      <c r="A2" s="179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 t="s">
        <v>96</v>
      </c>
    </row>
    <row r="3" spans="1:13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5.75" thickBot="1">
      <c r="A4" s="119" t="s">
        <v>97</v>
      </c>
      <c r="B4" s="117"/>
      <c r="C4" s="117"/>
      <c r="D4" s="117"/>
      <c r="E4" s="117"/>
      <c r="F4" s="117"/>
      <c r="G4" s="117"/>
      <c r="H4" s="117"/>
      <c r="I4" s="117"/>
      <c r="J4" s="119" t="s">
        <v>98</v>
      </c>
      <c r="K4" s="117"/>
      <c r="L4" s="117"/>
      <c r="M4" s="117"/>
    </row>
    <row r="5" spans="1:13" ht="51">
      <c r="A5" s="120"/>
      <c r="B5" s="121"/>
      <c r="C5" s="122" t="s">
        <v>99</v>
      </c>
      <c r="D5" s="123" t="s">
        <v>100</v>
      </c>
      <c r="E5" s="123" t="s">
        <v>101</v>
      </c>
      <c r="F5" s="123" t="s">
        <v>102</v>
      </c>
      <c r="G5" s="123" t="s">
        <v>103</v>
      </c>
      <c r="H5" s="124" t="s">
        <v>104</v>
      </c>
      <c r="I5" s="125"/>
      <c r="J5" s="122" t="s">
        <v>105</v>
      </c>
      <c r="K5" s="123" t="s">
        <v>106</v>
      </c>
      <c r="L5" s="123" t="s">
        <v>107</v>
      </c>
      <c r="M5" s="124" t="s">
        <v>108</v>
      </c>
    </row>
    <row r="6" spans="1:13" ht="12.75">
      <c r="A6" s="126" t="s">
        <v>109</v>
      </c>
      <c r="B6" s="127" t="s">
        <v>122</v>
      </c>
      <c r="C6" s="169">
        <f>'tab. č. 1.a PO školství 2012'!G100</f>
        <v>1471.3000000000004</v>
      </c>
      <c r="D6" s="170">
        <f>J6-C6</f>
        <v>1102.5000000000007</v>
      </c>
      <c r="E6" s="130"/>
      <c r="F6" s="130"/>
      <c r="G6" s="130"/>
      <c r="H6" s="131"/>
      <c r="I6" s="117"/>
      <c r="J6" s="126">
        <f>'tab. č. 1.a PO školství 2012'!J100</f>
        <v>2573.800000000001</v>
      </c>
      <c r="K6" s="130"/>
      <c r="L6" s="130"/>
      <c r="M6" s="131"/>
    </row>
    <row r="7" spans="1:13" ht="12.75">
      <c r="A7" s="132" t="s">
        <v>110</v>
      </c>
      <c r="B7" s="127" t="s">
        <v>130</v>
      </c>
      <c r="C7" s="169">
        <v>4175</v>
      </c>
      <c r="D7" s="170">
        <f>J7-C7</f>
        <v>-4175</v>
      </c>
      <c r="E7" s="129"/>
      <c r="F7" s="129"/>
      <c r="G7" s="129"/>
      <c r="H7" s="133"/>
      <c r="I7" s="134"/>
      <c r="J7" s="128"/>
      <c r="K7" s="129"/>
      <c r="L7" s="129"/>
      <c r="M7" s="131"/>
    </row>
    <row r="8" spans="1:13" ht="24.75" customHeight="1">
      <c r="A8" s="132" t="s">
        <v>110</v>
      </c>
      <c r="B8" s="168" t="s">
        <v>142</v>
      </c>
      <c r="C8" s="135">
        <v>0</v>
      </c>
      <c r="D8" s="129">
        <v>0</v>
      </c>
      <c r="E8" s="136"/>
      <c r="F8" s="136"/>
      <c r="G8" s="129"/>
      <c r="H8" s="133"/>
      <c r="I8" s="134"/>
      <c r="J8" s="128"/>
      <c r="K8" s="129"/>
      <c r="L8" s="129"/>
      <c r="M8" s="131"/>
    </row>
    <row r="9" spans="1:13" ht="12.75">
      <c r="A9" s="180" t="s">
        <v>143</v>
      </c>
      <c r="B9" s="127" t="s">
        <v>144</v>
      </c>
      <c r="C9" s="128">
        <f>'tab. č. 1.a PO školství 2012'!I100</f>
        <v>733.0999999999999</v>
      </c>
      <c r="D9" s="129">
        <f>-C9</f>
        <v>-733.0999999999999</v>
      </c>
      <c r="E9" s="129"/>
      <c r="F9" s="129"/>
      <c r="G9" s="129"/>
      <c r="H9" s="133">
        <v>0</v>
      </c>
      <c r="I9" s="134"/>
      <c r="J9" s="128"/>
      <c r="K9" s="129"/>
      <c r="L9" s="129"/>
      <c r="M9" s="131"/>
    </row>
    <row r="10" spans="1:13" ht="13.5" thickBot="1">
      <c r="A10" s="137"/>
      <c r="B10" s="138" t="s">
        <v>87</v>
      </c>
      <c r="C10" s="139">
        <f aca="true" t="shared" si="0" ref="C10:H10">SUM(C6:C9)</f>
        <v>6379.4</v>
      </c>
      <c r="D10" s="140">
        <f t="shared" si="0"/>
        <v>-3805.599999999999</v>
      </c>
      <c r="E10" s="140">
        <f t="shared" si="0"/>
        <v>0</v>
      </c>
      <c r="F10" s="140">
        <f t="shared" si="0"/>
        <v>0</v>
      </c>
      <c r="G10" s="140">
        <f t="shared" si="0"/>
        <v>0</v>
      </c>
      <c r="H10" s="141">
        <f t="shared" si="0"/>
        <v>0</v>
      </c>
      <c r="I10" s="117"/>
      <c r="J10" s="139">
        <f>SUM(J6:J9)</f>
        <v>2573.800000000001</v>
      </c>
      <c r="K10" s="142">
        <f>SUM(K6:K9)</f>
        <v>0</v>
      </c>
      <c r="L10" s="140">
        <f>SUM(L6:L9)</f>
        <v>0</v>
      </c>
      <c r="M10" s="141">
        <f>SUM(M6:M9)</f>
        <v>0</v>
      </c>
    </row>
    <row r="11" spans="1:13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2.75">
      <c r="A12" s="117"/>
      <c r="B12" s="143" t="s">
        <v>111</v>
      </c>
      <c r="C12" s="117"/>
      <c r="D12" s="117"/>
      <c r="E12" s="144" t="s">
        <v>112</v>
      </c>
      <c r="F12" s="144"/>
      <c r="G12" s="116">
        <f>SUM(C10:H10)</f>
        <v>2573.8000000000006</v>
      </c>
      <c r="H12" s="145" t="s">
        <v>113</v>
      </c>
      <c r="I12" s="117"/>
      <c r="J12" s="117"/>
      <c r="K12" s="144" t="s">
        <v>114</v>
      </c>
      <c r="L12" s="146">
        <f>SUM(J10:M10)</f>
        <v>2573.800000000001</v>
      </c>
      <c r="M12" s="145" t="s">
        <v>113</v>
      </c>
    </row>
    <row r="13" spans="4:8" ht="12.75">
      <c r="D13" s="117"/>
      <c r="E13" s="144"/>
      <c r="G13" s="147"/>
      <c r="H13" s="145"/>
    </row>
    <row r="14" spans="7:8" ht="12.75">
      <c r="G14" s="148"/>
      <c r="H14" s="145"/>
    </row>
    <row r="16" ht="12.75">
      <c r="B16" s="2" t="s">
        <v>115</v>
      </c>
    </row>
    <row r="17" spans="2:5" ht="12.75">
      <c r="B17" s="1" t="s">
        <v>116</v>
      </c>
      <c r="D17" s="147">
        <f>C10</f>
        <v>6379.4</v>
      </c>
      <c r="E17" s="149" t="s">
        <v>113</v>
      </c>
    </row>
    <row r="18" spans="2:5" ht="12.75">
      <c r="B18" s="1" t="s">
        <v>117</v>
      </c>
      <c r="D18" s="147">
        <f>E10</f>
        <v>0</v>
      </c>
      <c r="E18" s="149" t="s">
        <v>113</v>
      </c>
    </row>
    <row r="19" spans="2:5" ht="12.75">
      <c r="B19" s="1" t="s">
        <v>118</v>
      </c>
      <c r="D19" s="147">
        <f>D10</f>
        <v>-3805.599999999999</v>
      </c>
      <c r="E19" s="149" t="s">
        <v>113</v>
      </c>
    </row>
    <row r="20" ht="12.75">
      <c r="E20" s="149"/>
    </row>
    <row r="21" ht="3.75" customHeight="1">
      <c r="E21" s="149"/>
    </row>
    <row r="22" spans="2:5" ht="12.75">
      <c r="B22" s="1" t="s">
        <v>119</v>
      </c>
      <c r="D22" s="147">
        <f>J10</f>
        <v>2573.800000000001</v>
      </c>
      <c r="E22" s="149" t="s">
        <v>113</v>
      </c>
    </row>
    <row r="23" spans="2:5" ht="12.75">
      <c r="B23" s="150" t="s">
        <v>120</v>
      </c>
      <c r="D23" s="1">
        <f>K10</f>
        <v>0</v>
      </c>
      <c r="E23" s="149" t="s">
        <v>113</v>
      </c>
    </row>
    <row r="24" spans="2:5" ht="12.75">
      <c r="B24" s="150" t="s">
        <v>121</v>
      </c>
      <c r="D24" s="147">
        <f>M10</f>
        <v>0</v>
      </c>
      <c r="E24" s="149" t="s">
        <v>113</v>
      </c>
    </row>
    <row r="25" ht="12.75">
      <c r="E25" s="149"/>
    </row>
    <row r="26" spans="2:5" ht="12.75">
      <c r="B26" s="2"/>
      <c r="D26" s="147"/>
      <c r="E26" s="14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2012-03-02T11:27:45Z</cp:lastPrinted>
  <dcterms:created xsi:type="dcterms:W3CDTF">2009-11-02T14:34:01Z</dcterms:created>
  <dcterms:modified xsi:type="dcterms:W3CDTF">2012-03-02T11:28:35Z</dcterms:modified>
  <cp:category/>
  <cp:version/>
  <cp:contentType/>
  <cp:contentStatus/>
</cp:coreProperties>
</file>