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480" windowHeight="11640" activeTab="0"/>
  </bookViews>
  <sheets>
    <sheet name="R 22.6. a 17.8.2011" sheetId="1" r:id="rId1"/>
  </sheets>
  <definedNames>
    <definedName name="_xlnm.Print_Area" localSheetId="0">'R 22.6. a 17.8.2011'!$A$1:$W$181</definedName>
  </definedNames>
  <calcPr fullCalcOnLoad="1"/>
</workbook>
</file>

<file path=xl/sharedStrings.xml><?xml version="1.0" encoding="utf-8"?>
<sst xmlns="http://schemas.openxmlformats.org/spreadsheetml/2006/main" count="312" uniqueCount="218">
  <si>
    <t>Limit celkem od poč. roku:</t>
  </si>
  <si>
    <t xml:space="preserve">zůstatek k rozdělení </t>
  </si>
  <si>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</si>
  <si>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</si>
  <si>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</si>
  <si>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</si>
  <si>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celkem zůstatek k rozdělení</t>
  </si>
  <si>
    <t>v tis. na 1 deset. místo</t>
  </si>
  <si>
    <t>Číslo
org.</t>
  </si>
  <si>
    <t>§</t>
  </si>
  <si>
    <t>Položka</t>
  </si>
  <si>
    <t>Číslo
akce</t>
  </si>
  <si>
    <t>Organizace
Název akce</t>
  </si>
  <si>
    <r>
      <t xml:space="preserve">Upravený
rozpočet
</t>
    </r>
    <r>
      <rPr>
        <sz val="10"/>
        <rFont val="Arial"/>
        <family val="2"/>
      </rPr>
      <t>v tis. Kč</t>
    </r>
  </si>
  <si>
    <t>pozemky</t>
  </si>
  <si>
    <t>celkem inv. transfery PO</t>
  </si>
  <si>
    <t>SM/08/309</t>
  </si>
  <si>
    <t>Vyšší odborná škola zdravotnická a Střední zdravotnická škola, Trutnov, Procházkova 303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</si>
  <si>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</si>
  <si>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</si>
  <si>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</si>
  <si>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</si>
  <si>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</si>
  <si>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</si>
  <si>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</si>
  <si>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</si>
  <si>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</si>
  <si>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</si>
  <si>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</si>
  <si>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</si>
  <si>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t>I. uvolnění v rámci rozpočtu</t>
  </si>
  <si>
    <t>neinvestiční příspěvky PO</t>
  </si>
  <si>
    <t xml:space="preserve">celkem neinvestiční příspěvky PO </t>
  </si>
  <si>
    <t>I. navýšení</t>
  </si>
  <si>
    <t>Základní škola logopedická a Mateřská škola logopedická, Choustníkovo Hradiště 161</t>
  </si>
  <si>
    <t>Přístavba a stavební úpravy</t>
  </si>
  <si>
    <t>SM/08/376</t>
  </si>
  <si>
    <t>SM/09/303</t>
  </si>
  <si>
    <t>Střední škola služeb, obchodu a gastronomie, Hradec Králové, Velká 3</t>
  </si>
  <si>
    <t>Rekonstrukce objektu V Lipkách</t>
  </si>
  <si>
    <t>SM/09/316</t>
  </si>
  <si>
    <t>Sanace vlhkého zdiva</t>
  </si>
  <si>
    <t>SM/09/322</t>
  </si>
  <si>
    <t>Střední škola zahradnická, Kopidlno, nám. Hilmarovo 1</t>
  </si>
  <si>
    <t>Rekonstrukce Domova mládeže - Fibichova</t>
  </si>
  <si>
    <t>Zdroj krytí</t>
  </si>
  <si>
    <t>Gymnázium a Střední odborná škola pedagogická, Nová Paka, Kumburská 740</t>
  </si>
  <si>
    <t>SM/10/302</t>
  </si>
  <si>
    <t>rezerva</t>
  </si>
  <si>
    <t>Oprava opěrné zdi</t>
  </si>
  <si>
    <t>Renovace podlahy v tělocvičně</t>
  </si>
  <si>
    <t>Gymnázium, Broumov, Hradební 218</t>
  </si>
  <si>
    <t>Obchodní akademie, Náchod, Denisovo nábřeží 673</t>
  </si>
  <si>
    <t>Reko rozvodů vody a kanalizace</t>
  </si>
  <si>
    <t>Výměna oken na domově mládeže - III. část</t>
  </si>
  <si>
    <t>Střední průmyslová škola kamenická a sochařská, Hořice, Husova 675</t>
  </si>
  <si>
    <t>Změna topného média</t>
  </si>
  <si>
    <t>Plynofikace jednotlivých objektů vč. kotelen - III. část</t>
  </si>
  <si>
    <t>Střední odborná škola a Střední odborné učiliště, Hradec Králové, Hradební 1029</t>
  </si>
  <si>
    <t>Výměna střešní krytiny (nad jídelnou)</t>
  </si>
  <si>
    <t>Střední odborná škola a Střední odborné učiliště, Trutnov, Volanovská 243</t>
  </si>
  <si>
    <t>Reko objektu Pražská - světla, el. rozvody</t>
  </si>
  <si>
    <t>Dětský domov a školní jídelna, Vrchlabí, Žižkova 497</t>
  </si>
  <si>
    <t>Střední odborná škola veterinární, Hradec Králové - Kukleny, Pražská 68</t>
  </si>
  <si>
    <t>SM/10/317</t>
  </si>
  <si>
    <t>Rekonstrukce střech a stavební úpravy</t>
  </si>
  <si>
    <t>Střední škola propagační tvorby a polygrafie, Velké Poříčí, Náchodská 285</t>
  </si>
  <si>
    <t>SM/09/318</t>
  </si>
  <si>
    <t>Napojení na veřejnou kanalizaci</t>
  </si>
  <si>
    <t>Základní škola speciální, Jaroměř, Palackého 142</t>
  </si>
  <si>
    <t>SM/10/328</t>
  </si>
  <si>
    <t>Rekonstrukce topení a stavební úpravy</t>
  </si>
  <si>
    <t>Vyšší odborná škola, Střední odborná škola a Střední odborné učiliště, Kostelec n. Orlicí, Komenského 873</t>
  </si>
  <si>
    <t>SM/10/311</t>
  </si>
  <si>
    <t>Reko trafostanice</t>
  </si>
  <si>
    <t>Střední škola a Základní škola, Nové Město nad Metují, Husovo nám. 1218</t>
  </si>
  <si>
    <t>SM/11/308</t>
  </si>
  <si>
    <t>SM/11/309</t>
  </si>
  <si>
    <t>SM/11/301</t>
  </si>
  <si>
    <t>SM/11/307</t>
  </si>
  <si>
    <t>SM/11/303</t>
  </si>
  <si>
    <t>SM/11/310</t>
  </si>
  <si>
    <t>SM/11/304</t>
  </si>
  <si>
    <t>SM/11/306</t>
  </si>
  <si>
    <t>SM/11/305</t>
  </si>
  <si>
    <t>SM/11/302</t>
  </si>
  <si>
    <t>úvěr</t>
  </si>
  <si>
    <t>SM/10/333</t>
  </si>
  <si>
    <t>Oprava podlahy v tělocvičně - pracoviště Opočno</t>
  </si>
  <si>
    <t>I. navýšení - nečerpáno a nedočerpáno na  akce r. 2010-úvěr</t>
  </si>
  <si>
    <t>Střední odborná škola veřejnosprávní a sociální, Stěžery, Lipová 56</t>
  </si>
  <si>
    <t>SM/10/329</t>
  </si>
  <si>
    <t>Rekonstrukce elektroinstalace</t>
  </si>
  <si>
    <r>
      <t xml:space="preserve">Počáteční stav </t>
    </r>
    <r>
      <rPr>
        <sz val="9"/>
        <rFont val="Arial"/>
        <family val="2"/>
      </rPr>
      <t>/ze schváleného rozpočtu</t>
    </r>
    <r>
      <rPr>
        <sz val="9"/>
        <color indexed="8"/>
        <rFont val="Arial"/>
        <family val="2"/>
      </rPr>
      <t>/ ZK/17/1185/2010 z 2.12.2010</t>
    </r>
    <r>
      <rPr>
        <b/>
        <sz val="9"/>
        <rFont val="Arial"/>
        <family val="2"/>
      </rPr>
      <t xml:space="preserve">
</t>
    </r>
  </si>
  <si>
    <r>
      <t>Úprava +, -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realizace akce</t>
    </r>
    <r>
      <rPr>
        <sz val="10"/>
        <color indexed="8"/>
        <rFont val="Arial"/>
        <family val="2"/>
      </rPr>
      <t xml:space="preserve">  pro usnesení    </t>
    </r>
    <r>
      <rPr>
        <sz val="8"/>
        <color indexed="8"/>
        <rFont val="Arial"/>
        <family val="2"/>
      </rPr>
      <t xml:space="preserve">ZK/18/1309/2011 dne  27.1.2011 </t>
    </r>
    <r>
      <rPr>
        <sz val="10"/>
        <color indexed="8"/>
        <rFont val="Arial"/>
        <family val="2"/>
      </rPr>
      <t xml:space="preserve">  </t>
    </r>
  </si>
  <si>
    <r>
      <t>ZK/17/1185/2010</t>
    </r>
    <r>
      <rPr>
        <sz val="10"/>
        <rFont val="Arial"/>
        <family val="0"/>
      </rPr>
      <t xml:space="preserve"> z 2.12.2010</t>
    </r>
  </si>
  <si>
    <t>ZK/18/1309/2011 z 27.1.2011</t>
  </si>
  <si>
    <r>
      <t>Úprava +, -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 xml:space="preserve">
realizace akce</t>
    </r>
    <r>
      <rPr>
        <sz val="10"/>
        <color indexed="8"/>
        <rFont val="Arial"/>
        <family val="2"/>
      </rPr>
      <t xml:space="preserve">  pro usnesení        RK 2.3.2011        ZK   24.3.2011</t>
    </r>
  </si>
  <si>
    <t>II. navýšení</t>
  </si>
  <si>
    <t>II. uvolnění</t>
  </si>
  <si>
    <t>III. uvolnění</t>
  </si>
  <si>
    <t>III. navýšení</t>
  </si>
  <si>
    <t>Gymnázium, Trutnov, Jiráskovo nám. 325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</si>
  <si>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2.3.2011        ZK   24.3.2011</t>
    </r>
  </si>
  <si>
    <r>
      <t xml:space="preserve">nečerpané prostředky rozestavěných akcí r. 2010     -     II. uvolnění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</si>
  <si>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>III. uvolnění</t>
    </r>
    <r>
      <rPr>
        <b/>
        <sz val="10"/>
        <rFont val="Arial"/>
        <family val="2"/>
      </rPr>
      <t xml:space="preserve">                                     1. </t>
    </r>
    <r>
      <rPr>
        <b/>
        <i/>
        <sz val="10"/>
        <rFont val="Arial"/>
        <family val="2"/>
      </rPr>
      <t>změna rozpočtu KHK</t>
    </r>
  </si>
  <si>
    <t>SM/11/311</t>
  </si>
  <si>
    <t>1.815.750,84 Kč</t>
  </si>
  <si>
    <t xml:space="preserve">Rekonstrukce objektu V Lipkách  </t>
  </si>
  <si>
    <t>16.252.965,00 Kč</t>
  </si>
  <si>
    <t>4.593.192,72 Kč</t>
  </si>
  <si>
    <t xml:space="preserve">Rekonstrukce Domova mládeže - Fibichova  </t>
  </si>
  <si>
    <t>Výměna střešní krytiny (vč. stavebních oprav)</t>
  </si>
  <si>
    <r>
      <t xml:space="preserve">zapojení nedočerpaných prostředků - úvěr  z r. 2010       -    I. uvolnění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 xml:space="preserve">změna rozpočtu KHK         </t>
    </r>
    <r>
      <rPr>
        <b/>
        <i/>
        <sz val="10"/>
        <color indexed="10"/>
        <rFont val="Arial"/>
        <family val="2"/>
      </rPr>
      <t xml:space="preserve"> </t>
    </r>
  </si>
  <si>
    <t>Pedagogicko-psychologická poradna Královéhradeckého kraje, Hr. Králové, M. Horákové 504</t>
  </si>
  <si>
    <t>Oprava - balkon, střecha vč. zateplení (PPP Náchod)</t>
  </si>
  <si>
    <t xml:space="preserve">Stavební úpravy objektu </t>
  </si>
  <si>
    <t xml:space="preserve">II. navýšení -  HV za rok 2010, nečerpané prostředky </t>
  </si>
  <si>
    <t>III. navýšení  -  HV za rok 2010, vratka, nedočerpané prostředky</t>
  </si>
  <si>
    <t>Rekonstrukce kuchyně - pracoviště Opočno</t>
  </si>
  <si>
    <t>IV. navýšení - disponibilní  zdroje HV r. 2010</t>
  </si>
  <si>
    <t>IV. navýšení</t>
  </si>
  <si>
    <t>IV. uvolnění</t>
  </si>
  <si>
    <r>
      <t>IV. uvolnění</t>
    </r>
    <r>
      <rPr>
        <b/>
        <sz val="10"/>
        <rFont val="Arial"/>
        <family val="2"/>
      </rPr>
      <t xml:space="preserve">                            zapojení disponibilních zdrojů z HV r. 2010                                 1. </t>
    </r>
    <r>
      <rPr>
        <b/>
        <i/>
        <sz val="10"/>
        <rFont val="Arial"/>
        <family val="2"/>
      </rPr>
      <t>změna rozpočtu KHK</t>
    </r>
  </si>
  <si>
    <t>Gymnázium B. Němcové, Hradec Králové, Pospíšilova tř. 324</t>
  </si>
  <si>
    <t xml:space="preserve">Výměna střešní krytiny </t>
  </si>
  <si>
    <t>SM/10/327</t>
  </si>
  <si>
    <t>Dofinancování přístavby školy (COV ve stroj. a OZE)-vzduchotechnika</t>
  </si>
  <si>
    <t>Modernizace výtahů objektu A,B ul. Masaryka</t>
  </si>
  <si>
    <t>Stavební úpravy "Králíček" čp. 1035</t>
  </si>
  <si>
    <t>Výměna oken - I.etapa</t>
  </si>
  <si>
    <t>Dětský domov, mateřská škola a školní jídelna, Broumov, třída Masarykova 246</t>
  </si>
  <si>
    <t>Domov mládeže, internát a školní jídelna, Hradec Králové, Vocelova 1469</t>
  </si>
  <si>
    <t>Výměna střešní krytiny na hlavní budově</t>
  </si>
  <si>
    <t>Reko školní kuchyně - PD, dofinancování</t>
  </si>
  <si>
    <t>SM/10/314</t>
  </si>
  <si>
    <t>Integrovaná střední škola, Nová Paka, Kumburská 846</t>
  </si>
  <si>
    <t>COV pro elektrotechnický a strojírenský průmysl</t>
  </si>
  <si>
    <t>celkem kapitálové výdaje - odvětví</t>
  </si>
  <si>
    <t>Střední průmyslová škola, Trutnov, Školní 101</t>
  </si>
  <si>
    <t>Stavební úpravy plochy areálu ul. Horská 618</t>
  </si>
  <si>
    <t>Odborné učiliště, Hostinné, Mládežnická 329</t>
  </si>
  <si>
    <t>Výměna střešní krytiny na budově internátu čp. 229</t>
  </si>
  <si>
    <t>Výměna střešní krytiny</t>
  </si>
  <si>
    <t>Speciální základní škola Augustina Bartoše, Úpice, Nábřeží pplk. A. Bunzla 660</t>
  </si>
  <si>
    <t>Střední škola technická a řemeslná, Nový Bydžov,      Dr. M. Tyrše 112</t>
  </si>
  <si>
    <t>Výměna střešních světlíků - U Koruny</t>
  </si>
  <si>
    <t>SM/11/312</t>
  </si>
  <si>
    <t>SM/11/313</t>
  </si>
  <si>
    <t>SM/11/314</t>
  </si>
  <si>
    <t>SM/11/315</t>
  </si>
  <si>
    <t>SM/11/316</t>
  </si>
  <si>
    <t>SM/11/317</t>
  </si>
  <si>
    <t>SM/11/318</t>
  </si>
  <si>
    <t>SM/11/319</t>
  </si>
  <si>
    <t>SM/11/320</t>
  </si>
  <si>
    <t>SM/11/321</t>
  </si>
  <si>
    <t>SM/11/322</t>
  </si>
  <si>
    <t>celkem běžné výdaje odvětví - opravy a udržování</t>
  </si>
  <si>
    <t>běžné výdaje odvětví - opravy a udržování</t>
  </si>
  <si>
    <t>V. navýšení - nezpůsobilé výdaje COV</t>
  </si>
  <si>
    <t>ZK 24. 3. 2011</t>
  </si>
  <si>
    <t>Nezpůsobilé výdaje u projektů COV</t>
  </si>
  <si>
    <t>V. navýšení</t>
  </si>
  <si>
    <t>Stavební úpravy cvič. prac. potravin. oborů - nám. NB</t>
  </si>
  <si>
    <t>Plynový sporák</t>
  </si>
  <si>
    <t xml:space="preserve">Konvektomat - spoluúčast </t>
  </si>
  <si>
    <t>Oprava sociálního zařízení</t>
  </si>
  <si>
    <t>V. uvolnění</t>
  </si>
  <si>
    <t>běžné výdaje odvětví - nákup ostatních služeb</t>
  </si>
  <si>
    <t>Základní škola, Dobruška, Opočenská 115</t>
  </si>
  <si>
    <t>ZK 16.6.2011</t>
  </si>
  <si>
    <t xml:space="preserve">  </t>
  </si>
  <si>
    <t>Snížení a převod do kap. 14</t>
  </si>
  <si>
    <t>snížení rezervy a převod do kap. 14</t>
  </si>
  <si>
    <t>SM/11/323</t>
  </si>
  <si>
    <t>SM/11/324</t>
  </si>
  <si>
    <t>Schodišťové bezbariérové zařízení</t>
  </si>
  <si>
    <t>SM/11/325</t>
  </si>
  <si>
    <t>SM/11/326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</si>
  <si>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25.5.2011        ZK   16.6.2011</t>
    </r>
  </si>
  <si>
    <t>Střední průmyslová škola stavební, Hradec Králové, Pospíšilova tř. 787</t>
  </si>
  <si>
    <t>Oprava potrubí ÚT</t>
  </si>
  <si>
    <t>Gym. a Střední odborná škola, Jaroměř, Lužická 423</t>
  </si>
  <si>
    <t>ZK/19/1373/2011 z 24.3.2011</t>
  </si>
  <si>
    <r>
      <t>V. úprava</t>
    </r>
    <r>
      <rPr>
        <b/>
        <sz val="10"/>
        <rFont val="Arial"/>
        <family val="2"/>
      </rPr>
      <t xml:space="preserve">                        </t>
    </r>
  </si>
  <si>
    <t>Střední průmyslová škola elektrotechniky a IT, Dobruška, Čs. odboje 670</t>
  </si>
  <si>
    <t>Základní škola, Broumov, Kladská 164</t>
  </si>
  <si>
    <t>VI. uvolnění</t>
  </si>
  <si>
    <t>Rekonstrukce elektroinstalace DM</t>
  </si>
  <si>
    <t xml:space="preserve"> </t>
  </si>
  <si>
    <t>SM/11/327</t>
  </si>
  <si>
    <t>SM/11/328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</si>
  <si>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22.6.2011       Z 8.9.2011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</si>
  <si>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25.5.2011         ZK 16.6.2011</t>
    </r>
  </si>
  <si>
    <t>Instalace vzduchotechniky do tělocvičny vč. malování</t>
  </si>
  <si>
    <t>VII. úprava</t>
  </si>
  <si>
    <t>Kapitola 50 - Fond rozvoje a reprodukce Královéhradeckého kraje rok 2011  - 3. změna rozpočtu (VII. úprava SM)</t>
  </si>
  <si>
    <t>Oprava kanalizace</t>
  </si>
  <si>
    <t>Pečící pánev</t>
  </si>
  <si>
    <t>Střední odborná škola a Střední odborné učiliště, Nové Město nad Metují, Školní 1377</t>
  </si>
  <si>
    <t>Malování</t>
  </si>
  <si>
    <t>Oprava stoupaček a sociálního zařízení (PPP Náchod)</t>
  </si>
  <si>
    <t>SM/11/329</t>
  </si>
  <si>
    <t>SM/11/330</t>
  </si>
  <si>
    <t>SM/11/331</t>
  </si>
  <si>
    <t>SM/11/332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</si>
  <si>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RK 17.8.2011       Z 8.9.2011 </t>
    </r>
  </si>
  <si>
    <t>VI. úprava</t>
  </si>
  <si>
    <t>VII. uvolnění</t>
  </si>
  <si>
    <t>Nová expanzní nádrž</t>
  </si>
  <si>
    <t>Výměna rozvodů vody, vč. malování</t>
  </si>
  <si>
    <t>SM/11/334</t>
  </si>
  <si>
    <t>SM/11/333</t>
  </si>
  <si>
    <t>Dětský domov a školní jídelna, Sedloňov 153</t>
  </si>
  <si>
    <t>Reko kotelny - PD</t>
  </si>
  <si>
    <t>R 17.8.2011</t>
  </si>
  <si>
    <t>R 22.6.2011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</si>
</sst>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57"/>
      <name val="Arial"/>
      <family val="2"/>
    </font>
    <font>
      <sz val="12"/>
      <color indexed="30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u val="single"/>
      <sz val="10"/>
      <color theme="6" tint="-0.4999699890613556"/>
      <name val="Arial"/>
      <family val="2"/>
    </font>
    <font>
      <sz val="12"/>
      <color rgb="FF0070C0"/>
      <name val="Arial"/>
      <family val="2"/>
    </font>
    <font>
      <sz val="12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0" borderId="8" applyAlignment="0">
      <protection/>
    </xf>
    <xf numFmtId="0" fontId="60" fillId="0" borderId="0" applyNumberFormat="0" applyFill="0" applyBorder="0" applyAlignment="0" applyProtection="0"/>
    <xf numFmtId="0" fontId="61" fillId="25" borderId="9" applyNumberFormat="0" applyAlignment="0" applyProtection="0"/>
    <xf numFmtId="0" fontId="62" fillId="26" borderId="9" applyNumberFormat="0" applyAlignment="0" applyProtection="0"/>
    <xf numFmtId="0" fontId="63" fillId="26" borderId="10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" fontId="0" fillId="0" borderId="32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33" borderId="34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" fontId="4" fillId="0" borderId="25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33" borderId="35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4" fillId="0" borderId="27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/>
    </xf>
    <xf numFmtId="4" fontId="4" fillId="0" borderId="41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4" fontId="5" fillId="0" borderId="4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  <xf numFmtId="165" fontId="12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40" xfId="0" applyFont="1" applyBorder="1" applyAlignment="1">
      <alignment/>
    </xf>
    <xf numFmtId="164" fontId="0" fillId="34" borderId="35" xfId="0" applyNumberFormat="1" applyFont="1" applyFill="1" applyBorder="1" applyAlignment="1">
      <alignment horizontal="right" wrapText="1"/>
    </xf>
    <xf numFmtId="164" fontId="4" fillId="0" borderId="32" xfId="0" applyNumberFormat="1" applyFont="1" applyBorder="1" applyAlignment="1">
      <alignment/>
    </xf>
    <xf numFmtId="164" fontId="4" fillId="33" borderId="34" xfId="0" applyNumberFormat="1" applyFont="1" applyFill="1" applyBorder="1" applyAlignment="1">
      <alignment/>
    </xf>
    <xf numFmtId="164" fontId="0" fillId="33" borderId="47" xfId="0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vertical="top" wrapText="1"/>
    </xf>
    <xf numFmtId="0" fontId="4" fillId="35" borderId="26" xfId="0" applyFont="1" applyFill="1" applyBorder="1" applyAlignment="1">
      <alignment/>
    </xf>
    <xf numFmtId="0" fontId="11" fillId="0" borderId="22" xfId="0" applyFont="1" applyBorder="1" applyAlignment="1">
      <alignment horizontal="left" vertical="top" wrapText="1"/>
    </xf>
    <xf numFmtId="0" fontId="66" fillId="0" borderId="28" xfId="0" applyFont="1" applyBorder="1" applyAlignment="1">
      <alignment horizontal="left" vertical="top" wrapText="1"/>
    </xf>
    <xf numFmtId="0" fontId="11" fillId="0" borderId="31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39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8" xfId="0" applyBorder="1" applyAlignment="1">
      <alignment/>
    </xf>
    <xf numFmtId="0" fontId="0" fillId="0" borderId="3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8" xfId="0" applyFont="1" applyBorder="1" applyAlignment="1">
      <alignment wrapText="1"/>
    </xf>
    <xf numFmtId="4" fontId="0" fillId="0" borderId="50" xfId="0" applyNumberFormat="1" applyFont="1" applyBorder="1" applyAlignment="1">
      <alignment horizontal="center" wrapText="1"/>
    </xf>
    <xf numFmtId="4" fontId="0" fillId="0" borderId="24" xfId="0" applyNumberFormat="1" applyFont="1" applyBorder="1" applyAlignment="1">
      <alignment horizontal="center" wrapText="1"/>
    </xf>
    <xf numFmtId="0" fontId="17" fillId="0" borderId="25" xfId="0" applyFont="1" applyBorder="1" applyAlignment="1">
      <alignment horizontal="center" vertical="center" wrapText="1"/>
    </xf>
    <xf numFmtId="164" fontId="4" fillId="34" borderId="36" xfId="0" applyNumberFormat="1" applyFont="1" applyFill="1" applyBorder="1" applyAlignment="1">
      <alignment horizontal="right" vertical="center" wrapText="1"/>
    </xf>
    <xf numFmtId="164" fontId="4" fillId="33" borderId="3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35" borderId="28" xfId="0" applyFont="1" applyFill="1" applyBorder="1" applyAlignment="1">
      <alignment/>
    </xf>
    <xf numFmtId="0" fontId="66" fillId="0" borderId="24" xfId="0" applyFont="1" applyBorder="1" applyAlignment="1">
      <alignment horizontal="left" vertical="top" wrapText="1"/>
    </xf>
    <xf numFmtId="164" fontId="4" fillId="34" borderId="35" xfId="0" applyNumberFormat="1" applyFont="1" applyFill="1" applyBorder="1" applyAlignment="1">
      <alignment horizontal="right" wrapText="1"/>
    </xf>
    <xf numFmtId="0" fontId="67" fillId="0" borderId="0" xfId="0" applyFont="1" applyAlignment="1">
      <alignment/>
    </xf>
    <xf numFmtId="0" fontId="11" fillId="0" borderId="22" xfId="0" applyFont="1" applyBorder="1" applyAlignment="1">
      <alignment horizontal="left" wrapText="1"/>
    </xf>
    <xf numFmtId="0" fontId="68" fillId="0" borderId="2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36" borderId="49" xfId="0" applyFont="1" applyFill="1" applyBorder="1" applyAlignment="1">
      <alignment horizontal="center" vertical="center"/>
    </xf>
    <xf numFmtId="0" fontId="11" fillId="0" borderId="37" xfId="0" applyFont="1" applyBorder="1" applyAlignment="1">
      <alignment wrapText="1"/>
    </xf>
    <xf numFmtId="0" fontId="4" fillId="0" borderId="5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64" fontId="0" fillId="33" borderId="35" xfId="0" applyNumberFormat="1" applyFont="1" applyFill="1" applyBorder="1" applyAlignment="1">
      <alignment horizontal="right" wrapText="1"/>
    </xf>
    <xf numFmtId="164" fontId="4" fillId="34" borderId="53" xfId="0" applyNumberFormat="1" applyFont="1" applyFill="1" applyBorder="1" applyAlignment="1">
      <alignment horizontal="right" wrapText="1"/>
    </xf>
    <xf numFmtId="164" fontId="4" fillId="33" borderId="47" xfId="0" applyNumberFormat="1" applyFont="1" applyFill="1" applyBorder="1" applyAlignment="1">
      <alignment/>
    </xf>
    <xf numFmtId="0" fontId="4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164" fontId="0" fillId="33" borderId="47" xfId="0" applyNumberFormat="1" applyFont="1" applyFill="1" applyBorder="1" applyAlignment="1">
      <alignment horizontal="right" wrapText="1"/>
    </xf>
    <xf numFmtId="0" fontId="12" fillId="0" borderId="31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/>
    </xf>
    <xf numFmtId="0" fontId="4" fillId="36" borderId="46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164" fontId="67" fillId="34" borderId="35" xfId="0" applyNumberFormat="1" applyFont="1" applyFill="1" applyBorder="1" applyAlignment="1">
      <alignment horizontal="right" wrapText="1"/>
    </xf>
    <xf numFmtId="164" fontId="67" fillId="33" borderId="35" xfId="0" applyNumberFormat="1" applyFont="1" applyFill="1" applyBorder="1" applyAlignment="1">
      <alignment horizontal="right" wrapText="1"/>
    </xf>
    <xf numFmtId="164" fontId="68" fillId="33" borderId="35" xfId="0" applyNumberFormat="1" applyFont="1" applyFill="1" applyBorder="1" applyAlignment="1">
      <alignment/>
    </xf>
    <xf numFmtId="0" fontId="4" fillId="36" borderId="37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0" fillId="36" borderId="49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wrapText="1"/>
    </xf>
    <xf numFmtId="0" fontId="4" fillId="36" borderId="38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/>
    </xf>
    <xf numFmtId="0" fontId="4" fillId="36" borderId="55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 wrapText="1"/>
    </xf>
    <xf numFmtId="0" fontId="0" fillId="36" borderId="51" xfId="0" applyFont="1" applyFill="1" applyBorder="1" applyAlignment="1">
      <alignment/>
    </xf>
    <xf numFmtId="0" fontId="0" fillId="36" borderId="55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66" fillId="36" borderId="24" xfId="0" applyFont="1" applyFill="1" applyBorder="1" applyAlignment="1">
      <alignment horizontal="left" vertical="top" wrapText="1"/>
    </xf>
    <xf numFmtId="0" fontId="4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" fontId="4" fillId="0" borderId="54" xfId="0" applyNumberFormat="1" applyFont="1" applyBorder="1" applyAlignment="1">
      <alignment/>
    </xf>
    <xf numFmtId="164" fontId="0" fillId="33" borderId="56" xfId="0" applyNumberFormat="1" applyFont="1" applyFill="1" applyBorder="1" applyAlignment="1">
      <alignment/>
    </xf>
    <xf numFmtId="164" fontId="4" fillId="33" borderId="35" xfId="0" applyNumberFormat="1" applyFont="1" applyFill="1" applyBorder="1" applyAlignment="1">
      <alignment/>
    </xf>
    <xf numFmtId="0" fontId="11" fillId="36" borderId="13" xfId="0" applyFont="1" applyFill="1" applyBorder="1" applyAlignment="1">
      <alignment horizontal="left" vertical="top" wrapText="1"/>
    </xf>
    <xf numFmtId="0" fontId="4" fillId="36" borderId="15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/>
    </xf>
    <xf numFmtId="164" fontId="4" fillId="33" borderId="56" xfId="0" applyNumberFormat="1" applyFont="1" applyFill="1" applyBorder="1" applyAlignment="1">
      <alignment horizontal="right" wrapText="1"/>
    </xf>
    <xf numFmtId="164" fontId="4" fillId="33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 wrapText="1"/>
    </xf>
    <xf numFmtId="164" fontId="69" fillId="34" borderId="35" xfId="0" applyNumberFormat="1" applyFont="1" applyFill="1" applyBorder="1" applyAlignment="1">
      <alignment horizontal="right" wrapText="1"/>
    </xf>
    <xf numFmtId="164" fontId="4" fillId="33" borderId="35" xfId="0" applyNumberFormat="1" applyFont="1" applyFill="1" applyBorder="1" applyAlignment="1">
      <alignment horizontal="right" wrapText="1"/>
    </xf>
    <xf numFmtId="0" fontId="66" fillId="36" borderId="42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/>
    </xf>
    <xf numFmtId="164" fontId="69" fillId="33" borderId="35" xfId="0" applyNumberFormat="1" applyFont="1" applyFill="1" applyBorder="1" applyAlignment="1">
      <alignment horizontal="right" wrapText="1"/>
    </xf>
    <xf numFmtId="164" fontId="66" fillId="33" borderId="35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67" fillId="0" borderId="40" xfId="0" applyFont="1" applyBorder="1" applyAlignment="1">
      <alignment/>
    </xf>
    <xf numFmtId="0" fontId="0" fillId="0" borderId="12" xfId="0" applyFont="1" applyBorder="1" applyAlignment="1">
      <alignment/>
    </xf>
    <xf numFmtId="0" fontId="4" fillId="36" borderId="42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64" fontId="0" fillId="33" borderId="56" xfId="0" applyNumberFormat="1" applyFont="1" applyFill="1" applyBorder="1" applyAlignment="1">
      <alignment horizontal="right" wrapText="1"/>
    </xf>
    <xf numFmtId="0" fontId="17" fillId="0" borderId="38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5" fontId="8" fillId="0" borderId="18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164" fontId="4" fillId="33" borderId="56" xfId="0" applyNumberFormat="1" applyFont="1" applyFill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164" fontId="4" fillId="34" borderId="47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35" borderId="16" xfId="0" applyFont="1" applyFill="1" applyBorder="1" applyAlignment="1">
      <alignment/>
    </xf>
    <xf numFmtId="0" fontId="12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top" wrapText="1"/>
    </xf>
    <xf numFmtId="164" fontId="0" fillId="0" borderId="48" xfId="0" applyNumberFormat="1" applyFont="1" applyBorder="1" applyAlignment="1">
      <alignment/>
    </xf>
    <xf numFmtId="164" fontId="0" fillId="33" borderId="57" xfId="0" applyNumberFormat="1" applyFont="1" applyFill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11" fillId="35" borderId="51" xfId="0" applyFont="1" applyFill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top" wrapText="1"/>
    </xf>
    <xf numFmtId="164" fontId="4" fillId="34" borderId="36" xfId="0" applyNumberFormat="1" applyFont="1" applyFill="1" applyBorder="1" applyAlignment="1">
      <alignment horizontal="right" wrapText="1"/>
    </xf>
    <xf numFmtId="165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/>
    </xf>
    <xf numFmtId="164" fontId="4" fillId="33" borderId="55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4" fillId="0" borderId="28" xfId="0" applyFont="1" applyBorder="1" applyAlignment="1">
      <alignment horizontal="left" wrapText="1"/>
    </xf>
    <xf numFmtId="0" fontId="66" fillId="36" borderId="28" xfId="0" applyFont="1" applyFill="1" applyBorder="1" applyAlignment="1">
      <alignment horizontal="left" vertical="top" wrapText="1"/>
    </xf>
    <xf numFmtId="0" fontId="0" fillId="36" borderId="0" xfId="0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164" fontId="0" fillId="34" borderId="57" xfId="0" applyNumberFormat="1" applyFont="1" applyFill="1" applyBorder="1" applyAlignment="1">
      <alignment horizontal="right" wrapText="1"/>
    </xf>
    <xf numFmtId="0" fontId="66" fillId="0" borderId="52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 vertical="center" wrapText="1"/>
    </xf>
    <xf numFmtId="164" fontId="4" fillId="34" borderId="57" xfId="0" applyNumberFormat="1" applyFont="1" applyFill="1" applyBorder="1" applyAlignment="1">
      <alignment horizontal="right" wrapText="1"/>
    </xf>
    <xf numFmtId="0" fontId="0" fillId="0" borderId="20" xfId="0" applyBorder="1" applyAlignment="1">
      <alignment/>
    </xf>
    <xf numFmtId="164" fontId="4" fillId="0" borderId="41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0" fillId="0" borderId="31" xfId="0" applyBorder="1" applyAlignment="1">
      <alignment/>
    </xf>
    <xf numFmtId="164" fontId="5" fillId="0" borderId="31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0" fillId="0" borderId="24" xfId="0" applyBorder="1" applyAlignment="1">
      <alignment wrapText="1"/>
    </xf>
    <xf numFmtId="4" fontId="0" fillId="0" borderId="48" xfId="0" applyNumberFormat="1" applyBorder="1" applyAlignment="1">
      <alignment/>
    </xf>
    <xf numFmtId="4" fontId="4" fillId="0" borderId="18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 vertical="center" wrapText="1"/>
    </xf>
    <xf numFmtId="165" fontId="67" fillId="0" borderId="0" xfId="0" applyNumberFormat="1" applyFont="1" applyBorder="1" applyAlignment="1">
      <alignment/>
    </xf>
    <xf numFmtId="0" fontId="4" fillId="36" borderId="39" xfId="0" applyFont="1" applyFill="1" applyBorder="1" applyAlignment="1">
      <alignment/>
    </xf>
    <xf numFmtId="0" fontId="4" fillId="36" borderId="15" xfId="0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164" fontId="5" fillId="0" borderId="31" xfId="0" applyNumberFormat="1" applyFont="1" applyBorder="1" applyAlignment="1">
      <alignment horizontal="right"/>
    </xf>
    <xf numFmtId="164" fontId="5" fillId="33" borderId="49" xfId="0" applyNumberFormat="1" applyFont="1" applyFill="1" applyBorder="1" applyAlignment="1">
      <alignment horizontal="right"/>
    </xf>
    <xf numFmtId="0" fontId="0" fillId="36" borderId="31" xfId="0" applyFont="1" applyFill="1" applyBorder="1" applyAlignment="1">
      <alignment/>
    </xf>
    <xf numFmtId="164" fontId="5" fillId="33" borderId="49" xfId="0" applyNumberFormat="1" applyFont="1" applyFill="1" applyBorder="1" applyAlignment="1">
      <alignment horizontal="center"/>
    </xf>
    <xf numFmtId="164" fontId="5" fillId="33" borderId="31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wrapText="1"/>
    </xf>
    <xf numFmtId="0" fontId="66" fillId="0" borderId="26" xfId="0" applyFont="1" applyBorder="1" applyAlignment="1">
      <alignment horizontal="left" vertical="top" wrapText="1"/>
    </xf>
    <xf numFmtId="0" fontId="70" fillId="0" borderId="0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49" xfId="0" applyBorder="1" applyAlignment="1">
      <alignment/>
    </xf>
    <xf numFmtId="165" fontId="0" fillId="0" borderId="0" xfId="0" applyNumberFormat="1" applyAlignment="1">
      <alignment horizontal="left"/>
    </xf>
    <xf numFmtId="164" fontId="4" fillId="0" borderId="31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64" fontId="0" fillId="0" borderId="58" xfId="0" applyNumberFormat="1" applyFont="1" applyBorder="1" applyAlignment="1">
      <alignment horizontal="right" wrapText="1"/>
    </xf>
    <xf numFmtId="164" fontId="0" fillId="0" borderId="39" xfId="0" applyNumberFormat="1" applyFont="1" applyBorder="1" applyAlignment="1">
      <alignment/>
    </xf>
    <xf numFmtId="164" fontId="0" fillId="0" borderId="58" xfId="0" applyNumberFormat="1" applyFont="1" applyBorder="1" applyAlignment="1">
      <alignment horizontal="right" vertical="center" wrapText="1"/>
    </xf>
    <xf numFmtId="164" fontId="4" fillId="0" borderId="58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/>
    </xf>
    <xf numFmtId="164" fontId="4" fillId="0" borderId="59" xfId="0" applyNumberFormat="1" applyFont="1" applyBorder="1" applyAlignment="1">
      <alignment horizontal="right" vertical="center" wrapText="1"/>
    </xf>
    <xf numFmtId="164" fontId="4" fillId="0" borderId="60" xfId="0" applyNumberFormat="1" applyFont="1" applyBorder="1" applyAlignment="1">
      <alignment horizontal="right" vertical="center" wrapText="1"/>
    </xf>
    <xf numFmtId="164" fontId="4" fillId="0" borderId="22" xfId="0" applyNumberFormat="1" applyFont="1" applyBorder="1" applyAlignment="1">
      <alignment horizontal="right" vertical="center" wrapText="1"/>
    </xf>
    <xf numFmtId="164" fontId="4" fillId="34" borderId="61" xfId="0" applyNumberFormat="1" applyFont="1" applyFill="1" applyBorder="1" applyAlignment="1">
      <alignment horizontal="right" wrapText="1"/>
    </xf>
    <xf numFmtId="164" fontId="4" fillId="0" borderId="62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right" vertical="center" wrapText="1"/>
    </xf>
    <xf numFmtId="164" fontId="4" fillId="0" borderId="24" xfId="0" applyNumberFormat="1" applyFont="1" applyBorder="1" applyAlignment="1">
      <alignment horizontal="right" vertical="center" wrapText="1"/>
    </xf>
    <xf numFmtId="164" fontId="0" fillId="0" borderId="58" xfId="0" applyNumberFormat="1" applyFont="1" applyFill="1" applyBorder="1" applyAlignment="1">
      <alignment horizontal="right" vertical="center" wrapText="1"/>
    </xf>
    <xf numFmtId="164" fontId="4" fillId="0" borderId="39" xfId="0" applyNumberFormat="1" applyFont="1" applyBorder="1" applyAlignment="1">
      <alignment horizontal="right" vertical="center" wrapText="1"/>
    </xf>
    <xf numFmtId="164" fontId="4" fillId="0" borderId="63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164" fontId="4" fillId="0" borderId="31" xfId="0" applyNumberFormat="1" applyFont="1" applyBorder="1" applyAlignment="1">
      <alignment horizontal="right" vertical="center" wrapText="1"/>
    </xf>
    <xf numFmtId="164" fontId="4" fillId="34" borderId="34" xfId="0" applyNumberFormat="1" applyFont="1" applyFill="1" applyBorder="1" applyAlignment="1">
      <alignment horizontal="right" wrapText="1"/>
    </xf>
    <xf numFmtId="164" fontId="4" fillId="0" borderId="33" xfId="0" applyNumberFormat="1" applyFont="1" applyBorder="1" applyAlignment="1">
      <alignment horizontal="right" vertical="center" wrapText="1"/>
    </xf>
    <xf numFmtId="164" fontId="11" fillId="34" borderId="34" xfId="0" applyNumberFormat="1" applyFont="1" applyFill="1" applyBorder="1" applyAlignment="1">
      <alignment horizontal="right" wrapText="1"/>
    </xf>
    <xf numFmtId="164" fontId="11" fillId="0" borderId="33" xfId="0" applyNumberFormat="1" applyFont="1" applyBorder="1" applyAlignment="1">
      <alignment horizontal="right" vertical="center" wrapText="1"/>
    </xf>
    <xf numFmtId="164" fontId="4" fillId="0" borderId="51" xfId="0" applyNumberFormat="1" applyFont="1" applyBorder="1" applyAlignment="1">
      <alignment horizontal="right" vertical="center" wrapText="1"/>
    </xf>
    <xf numFmtId="164" fontId="0" fillId="36" borderId="58" xfId="0" applyNumberFormat="1" applyFont="1" applyFill="1" applyBorder="1" applyAlignment="1">
      <alignment horizontal="right" vertical="center" wrapText="1"/>
    </xf>
    <xf numFmtId="164" fontId="0" fillId="33" borderId="0" xfId="0" applyNumberFormat="1" applyFill="1" applyAlignment="1">
      <alignment/>
    </xf>
    <xf numFmtId="164" fontId="4" fillId="0" borderId="28" xfId="0" applyNumberFormat="1" applyFont="1" applyBorder="1" applyAlignment="1">
      <alignment horizontal="right" vertical="center" wrapText="1"/>
    </xf>
    <xf numFmtId="164" fontId="4" fillId="36" borderId="58" xfId="0" applyNumberFormat="1" applyFont="1" applyFill="1" applyBorder="1" applyAlignment="1">
      <alignment horizontal="right" vertical="center" wrapText="1"/>
    </xf>
    <xf numFmtId="164" fontId="4" fillId="0" borderId="64" xfId="0" applyNumberFormat="1" applyFont="1" applyBorder="1" applyAlignment="1">
      <alignment horizontal="right" vertical="center" wrapText="1"/>
    </xf>
    <xf numFmtId="164" fontId="0" fillId="0" borderId="48" xfId="0" applyNumberFormat="1" applyFont="1" applyBorder="1" applyAlignment="1">
      <alignment horizontal="right" vertical="center" wrapText="1"/>
    </xf>
    <xf numFmtId="164" fontId="0" fillId="0" borderId="65" xfId="0" applyNumberFormat="1" applyFont="1" applyBorder="1" applyAlignment="1">
      <alignment horizontal="right" vertical="center" wrapText="1"/>
    </xf>
    <xf numFmtId="164" fontId="0" fillId="36" borderId="65" xfId="0" applyNumberFormat="1" applyFont="1" applyFill="1" applyBorder="1" applyAlignment="1">
      <alignment horizontal="right" vertical="center" wrapText="1"/>
    </xf>
    <xf numFmtId="164" fontId="4" fillId="0" borderId="65" xfId="0" applyNumberFormat="1" applyFont="1" applyBorder="1" applyAlignment="1">
      <alignment horizontal="right" vertical="center" wrapText="1"/>
    </xf>
    <xf numFmtId="164" fontId="0" fillId="0" borderId="33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/>
    </xf>
    <xf numFmtId="164" fontId="5" fillId="33" borderId="38" xfId="0" applyNumberFormat="1" applyFont="1" applyFill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0" borderId="41" xfId="0" applyNumberFormat="1" applyFont="1" applyBorder="1" applyAlignment="1">
      <alignment horizontal="right"/>
    </xf>
    <xf numFmtId="164" fontId="5" fillId="33" borderId="39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33" borderId="24" xfId="0" applyNumberFormat="1" applyFont="1" applyFill="1" applyBorder="1" applyAlignment="1">
      <alignment horizontal="right"/>
    </xf>
    <xf numFmtId="164" fontId="5" fillId="33" borderId="12" xfId="0" applyNumberFormat="1" applyFont="1" applyFill="1" applyBorder="1" applyAlignment="1">
      <alignment horizontal="right"/>
    </xf>
    <xf numFmtId="164" fontId="5" fillId="36" borderId="48" xfId="0" applyNumberFormat="1" applyFont="1" applyFill="1" applyBorder="1" applyAlignment="1">
      <alignment horizontal="right"/>
    </xf>
    <xf numFmtId="164" fontId="5" fillId="33" borderId="26" xfId="0" applyNumberFormat="1" applyFont="1" applyFill="1" applyBorder="1" applyAlignment="1">
      <alignment horizontal="right"/>
    </xf>
    <xf numFmtId="164" fontId="5" fillId="33" borderId="16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33" borderId="18" xfId="0" applyNumberFormat="1" applyFont="1" applyFill="1" applyBorder="1" applyAlignment="1">
      <alignment horizontal="right"/>
    </xf>
    <xf numFmtId="164" fontId="5" fillId="37" borderId="20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/>
    </xf>
    <xf numFmtId="164" fontId="5" fillId="37" borderId="18" xfId="0" applyNumberFormat="1" applyFont="1" applyFill="1" applyBorder="1" applyAlignment="1">
      <alignment horizontal="right"/>
    </xf>
    <xf numFmtId="164" fontId="4" fillId="34" borderId="53" xfId="0" applyNumberFormat="1" applyFont="1" applyFill="1" applyBorder="1" applyAlignment="1">
      <alignment horizontal="right" vertical="center" wrapText="1"/>
    </xf>
    <xf numFmtId="165" fontId="71" fillId="36" borderId="39" xfId="0" applyNumberFormat="1" applyFont="1" applyFill="1" applyBorder="1" applyAlignment="1">
      <alignment/>
    </xf>
    <xf numFmtId="165" fontId="8" fillId="0" borderId="24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71" fillId="36" borderId="31" xfId="0" applyNumberFormat="1" applyFont="1" applyFill="1" applyBorder="1" applyAlignment="1">
      <alignment/>
    </xf>
    <xf numFmtId="164" fontId="9" fillId="36" borderId="31" xfId="0" applyNumberFormat="1" applyFont="1" applyFill="1" applyBorder="1" applyAlignment="1">
      <alignment/>
    </xf>
    <xf numFmtId="164" fontId="72" fillId="36" borderId="39" xfId="0" applyNumberFormat="1" applyFont="1" applyFill="1" applyBorder="1" applyAlignment="1">
      <alignment/>
    </xf>
    <xf numFmtId="164" fontId="9" fillId="36" borderId="51" xfId="0" applyNumberFormat="1" applyFont="1" applyFill="1" applyBorder="1" applyAlignment="1">
      <alignment/>
    </xf>
    <xf numFmtId="164" fontId="72" fillId="36" borderId="24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/>
    </xf>
    <xf numFmtId="164" fontId="9" fillId="0" borderId="31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  <xf numFmtId="4" fontId="15" fillId="0" borderId="32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/>
    </xf>
    <xf numFmtId="0" fontId="12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4" fillId="33" borderId="53" xfId="0" applyNumberFormat="1" applyFont="1" applyFill="1" applyBorder="1" applyAlignment="1">
      <alignment/>
    </xf>
    <xf numFmtId="164" fontId="0" fillId="0" borderId="63" xfId="0" applyNumberFormat="1" applyFont="1" applyBorder="1" applyAlignment="1">
      <alignment horizontal="right" vertical="center" wrapText="1"/>
    </xf>
    <xf numFmtId="0" fontId="11" fillId="36" borderId="22" xfId="0" applyFont="1" applyFill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center" vertical="center" wrapText="1"/>
    </xf>
    <xf numFmtId="164" fontId="4" fillId="33" borderId="53" xfId="0" applyNumberFormat="1" applyFont="1" applyFill="1" applyBorder="1" applyAlignment="1">
      <alignment horizontal="right" wrapText="1"/>
    </xf>
    <xf numFmtId="0" fontId="65" fillId="0" borderId="31" xfId="0" applyFont="1" applyBorder="1" applyAlignment="1">
      <alignment horizontal="left" vertical="top" wrapText="1"/>
    </xf>
    <xf numFmtId="164" fontId="4" fillId="33" borderId="34" xfId="0" applyNumberFormat="1" applyFont="1" applyFill="1" applyBorder="1" applyAlignment="1">
      <alignment horizontal="right" wrapText="1"/>
    </xf>
    <xf numFmtId="164" fontId="4" fillId="33" borderId="47" xfId="0" applyNumberFormat="1" applyFont="1" applyFill="1" applyBorder="1" applyAlignment="1">
      <alignment horizontal="right" wrapText="1"/>
    </xf>
    <xf numFmtId="0" fontId="0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" fillId="36" borderId="40" xfId="0" applyFont="1" applyFill="1" applyBorder="1" applyAlignment="1">
      <alignment horizontal="center" vertical="center"/>
    </xf>
    <xf numFmtId="0" fontId="11" fillId="0" borderId="38" xfId="0" applyFont="1" applyBorder="1" applyAlignment="1">
      <alignment wrapText="1"/>
    </xf>
    <xf numFmtId="164" fontId="4" fillId="33" borderId="36" xfId="0" applyNumberFormat="1" applyFont="1" applyFill="1" applyBorder="1" applyAlignment="1">
      <alignment horizontal="right" wrapText="1"/>
    </xf>
    <xf numFmtId="164" fontId="69" fillId="33" borderId="35" xfId="0" applyNumberFormat="1" applyFont="1" applyFill="1" applyBorder="1" applyAlignment="1">
      <alignment/>
    </xf>
    <xf numFmtId="164" fontId="66" fillId="33" borderId="53" xfId="0" applyNumberFormat="1" applyFont="1" applyFill="1" applyBorder="1" applyAlignment="1">
      <alignment/>
    </xf>
    <xf numFmtId="0" fontId="69" fillId="36" borderId="51" xfId="0" applyFont="1" applyFill="1" applyBorder="1" applyAlignment="1">
      <alignment horizontal="left" vertical="top" wrapText="1"/>
    </xf>
    <xf numFmtId="0" fontId="0" fillId="36" borderId="48" xfId="0" applyFont="1" applyFill="1" applyBorder="1" applyAlignment="1">
      <alignment horizontal="left" vertical="top" wrapText="1"/>
    </xf>
    <xf numFmtId="0" fontId="69" fillId="36" borderId="39" xfId="0" applyFont="1" applyFill="1" applyBorder="1" applyAlignment="1">
      <alignment horizontal="left" vertical="top" wrapText="1"/>
    </xf>
    <xf numFmtId="0" fontId="4" fillId="36" borderId="28" xfId="0" applyFont="1" applyFill="1" applyBorder="1" applyAlignment="1">
      <alignment/>
    </xf>
    <xf numFmtId="165" fontId="0" fillId="0" borderId="11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8"/>
  <sheetViews>
    <sheetView tabSelected="1" workbookViewId="0" topLeftCell="A163">
      <selection activeCell="E182" sqref="E182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0.8515625" style="6" customWidth="1"/>
    <col min="5" max="5" width="51.421875" style="0" customWidth="1"/>
    <col min="6" max="7" width="14.7109375" style="0" customWidth="1"/>
    <col min="8" max="12" width="12.7109375" style="0" hidden="1" customWidth="1"/>
    <col min="13" max="13" width="12.57421875" style="0" hidden="1" customWidth="1"/>
    <col min="14" max="14" width="13.140625" style="0" hidden="1" customWidth="1"/>
    <col min="15" max="15" width="12.57421875" style="0" hidden="1" customWidth="1"/>
    <col min="16" max="16" width="12.7109375" style="0" hidden="1" customWidth="1"/>
    <col min="17" max="17" width="12.57421875" style="0" hidden="1" customWidth="1"/>
    <col min="18" max="18" width="13.00390625" style="0" hidden="1" customWidth="1"/>
    <col min="19" max="19" width="17.00390625" style="0" hidden="1" customWidth="1"/>
    <col min="20" max="20" width="13.00390625" style="0" customWidth="1"/>
    <col min="21" max="21" width="17.00390625" style="0" customWidth="1"/>
    <col min="22" max="22" width="13.00390625" style="0" customWidth="1"/>
    <col min="23" max="23" width="17.00390625" style="0" customWidth="1"/>
    <col min="24" max="24" width="5.421875" style="0" customWidth="1"/>
    <col min="25" max="25" width="3.28125" style="0" customWidth="1"/>
    <col min="26" max="28" width="9.140625" style="0" customWidth="1"/>
    <col min="29" max="29" width="7.7109375" style="0" customWidth="1"/>
    <col min="30" max="31" width="9.140625" style="0" customWidth="1"/>
    <col min="32" max="32" width="4.00390625" style="0" customWidth="1"/>
    <col min="33" max="37" width="9.140625" style="0" customWidth="1"/>
    <col min="38" max="38" width="8.8515625" style="0" customWidth="1"/>
    <col min="39" max="39" width="9.140625" style="0" customWidth="1"/>
    <col min="40" max="40" width="5.140625" style="0" customWidth="1"/>
    <col min="41" max="41" width="8.421875" style="0" customWidth="1"/>
    <col min="42" max="50" width="9.140625" style="0" customWidth="1"/>
    <col min="51" max="51" width="8.8515625" style="0" customWidth="1"/>
    <col min="52" max="60" width="9.140625" style="0" customWidth="1"/>
  </cols>
  <sheetData>
    <row r="1" spans="1:22" s="3" customFormat="1" ht="20.25" customHeight="1">
      <c r="A1" s="1" t="s">
        <v>197</v>
      </c>
      <c r="B1" s="2"/>
      <c r="C1" s="2"/>
      <c r="D1" s="2"/>
      <c r="E1" s="2"/>
      <c r="F1" s="2"/>
      <c r="G1" s="2"/>
      <c r="H1" s="2"/>
      <c r="J1" s="2"/>
      <c r="L1" s="2"/>
      <c r="N1" s="2"/>
      <c r="P1" s="2"/>
      <c r="R1" s="2"/>
      <c r="T1" s="2"/>
      <c r="V1" s="2"/>
    </row>
    <row r="2" spans="1:22" s="3" customFormat="1" ht="12.75" customHeight="1" thickBot="1">
      <c r="A2" s="5"/>
      <c r="B2" s="4"/>
      <c r="C2" s="4"/>
      <c r="D2" s="4"/>
      <c r="E2" s="4"/>
      <c r="F2" s="4"/>
      <c r="G2" s="4"/>
      <c r="H2" s="4"/>
      <c r="J2" s="4"/>
      <c r="L2" s="4"/>
      <c r="N2" s="4"/>
      <c r="P2" s="4"/>
      <c r="R2" s="4"/>
      <c r="T2" s="4"/>
      <c r="V2" s="4"/>
    </row>
    <row r="3" spans="1:6" ht="15" customHeight="1" thickBot="1">
      <c r="A3" s="3"/>
      <c r="B3" s="3"/>
      <c r="C3" s="3"/>
      <c r="E3" s="7" t="s">
        <v>0</v>
      </c>
      <c r="F3" s="233">
        <v>38200</v>
      </c>
    </row>
    <row r="4" spans="1:6" ht="15" customHeight="1">
      <c r="A4" s="3"/>
      <c r="B4" s="3"/>
      <c r="C4" s="3"/>
      <c r="E4" s="131" t="s">
        <v>89</v>
      </c>
      <c r="F4" s="372">
        <v>22661.9</v>
      </c>
    </row>
    <row r="5" spans="1:6" ht="15" customHeight="1">
      <c r="A5" s="3"/>
      <c r="B5" s="3"/>
      <c r="C5" s="3"/>
      <c r="E5" s="131" t="s">
        <v>117</v>
      </c>
      <c r="F5" s="372">
        <v>18523.4</v>
      </c>
    </row>
    <row r="6" spans="1:6" ht="15" customHeight="1">
      <c r="A6" s="3"/>
      <c r="B6" s="3"/>
      <c r="C6" s="3"/>
      <c r="E6" s="222" t="s">
        <v>118</v>
      </c>
      <c r="F6" s="372">
        <v>6286.7</v>
      </c>
    </row>
    <row r="7" spans="1:6" ht="15" customHeight="1">
      <c r="A7" s="3"/>
      <c r="B7" s="3"/>
      <c r="C7" s="3"/>
      <c r="E7" s="222" t="s">
        <v>120</v>
      </c>
      <c r="F7" s="372">
        <v>40000</v>
      </c>
    </row>
    <row r="8" spans="1:7" ht="15" customHeight="1">
      <c r="A8" s="3"/>
      <c r="B8" s="3"/>
      <c r="C8" s="3"/>
      <c r="E8" s="222" t="s">
        <v>160</v>
      </c>
      <c r="F8" s="372">
        <v>10000</v>
      </c>
      <c r="G8" t="s">
        <v>161</v>
      </c>
    </row>
    <row r="9" spans="1:7" ht="15" customHeight="1">
      <c r="A9" s="3"/>
      <c r="B9" s="3"/>
      <c r="C9" s="3"/>
      <c r="E9" s="222" t="s">
        <v>173</v>
      </c>
      <c r="F9" s="372">
        <v>-14250</v>
      </c>
      <c r="G9" t="s">
        <v>171</v>
      </c>
    </row>
    <row r="10" spans="5:6" ht="15" customHeight="1">
      <c r="E10" s="8" t="s">
        <v>1</v>
      </c>
      <c r="F10" s="373">
        <f>SUM(F3:F9)</f>
        <v>121422</v>
      </c>
    </row>
    <row r="11" spans="1:7" ht="15" customHeight="1">
      <c r="A11" s="314" t="s">
        <v>2</v>
      </c>
      <c r="B11" s="314"/>
      <c r="C11" s="314"/>
      <c r="D11" s="314"/>
      <c r="E11" s="9"/>
      <c r="F11" s="10"/>
      <c r="G11" t="s">
        <v>172</v>
      </c>
    </row>
    <row r="12" spans="5:23" ht="15" customHeight="1" thickBot="1">
      <c r="E12" s="11"/>
      <c r="F12" s="12"/>
      <c r="I12" s="11"/>
      <c r="K12" s="11"/>
      <c r="M12" s="11"/>
      <c r="O12" s="11"/>
      <c r="Q12" s="11"/>
      <c r="S12" s="11"/>
      <c r="U12" s="11"/>
      <c r="W12" s="11"/>
    </row>
    <row r="13" spans="1:23" ht="15" customHeight="1">
      <c r="A13" s="13" t="s">
        <v>3</v>
      </c>
      <c r="B13" s="14"/>
      <c r="C13" s="14"/>
      <c r="D13" s="15"/>
      <c r="E13" s="16"/>
      <c r="F13" s="374">
        <v>38200</v>
      </c>
      <c r="H13" s="17"/>
      <c r="I13" s="9" t="s">
        <v>4</v>
      </c>
      <c r="J13" s="17"/>
      <c r="K13" s="9" t="s">
        <v>4</v>
      </c>
      <c r="L13" s="17"/>
      <c r="M13" s="9" t="s">
        <v>4</v>
      </c>
      <c r="N13" s="17"/>
      <c r="O13" s="9" t="s">
        <v>4</v>
      </c>
      <c r="P13" s="17"/>
      <c r="Q13" s="9" t="s">
        <v>4</v>
      </c>
      <c r="R13" s="17"/>
      <c r="S13" s="9" t="s">
        <v>4</v>
      </c>
      <c r="T13" s="17"/>
      <c r="U13" s="9" t="s">
        <v>4</v>
      </c>
      <c r="V13" s="17"/>
      <c r="W13" s="9" t="s">
        <v>4</v>
      </c>
    </row>
    <row r="14" spans="1:23" ht="15" customHeight="1">
      <c r="A14" s="18" t="s">
        <v>5</v>
      </c>
      <c r="B14" s="19"/>
      <c r="C14" s="19"/>
      <c r="D14" s="128"/>
      <c r="E14" s="128" t="s">
        <v>95</v>
      </c>
      <c r="F14" s="375">
        <v>-37950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6" ht="15" customHeight="1" thickBot="1">
      <c r="A15" s="21" t="s">
        <v>48</v>
      </c>
      <c r="B15" s="22"/>
      <c r="C15" s="22"/>
      <c r="D15" s="129"/>
      <c r="E15" s="23"/>
      <c r="F15" s="376">
        <f>SUM(F13:F14)</f>
        <v>250</v>
      </c>
    </row>
    <row r="16" spans="1:6" ht="15" customHeight="1" thickBot="1">
      <c r="A16" s="125" t="s">
        <v>33</v>
      </c>
      <c r="B16" s="126"/>
      <c r="C16" s="127"/>
      <c r="D16" s="130"/>
      <c r="E16" s="130" t="s">
        <v>96</v>
      </c>
      <c r="F16" s="377">
        <v>22661.9</v>
      </c>
    </row>
    <row r="17" spans="1:6" s="6" customFormat="1" ht="15" customHeight="1">
      <c r="A17" s="125" t="s">
        <v>30</v>
      </c>
      <c r="B17" s="126"/>
      <c r="C17" s="126"/>
      <c r="D17" s="130"/>
      <c r="E17" s="130" t="s">
        <v>96</v>
      </c>
      <c r="F17" s="378">
        <v>-22661.9</v>
      </c>
    </row>
    <row r="18" spans="1:6" s="6" customFormat="1" ht="15" customHeight="1">
      <c r="A18" s="78" t="s">
        <v>98</v>
      </c>
      <c r="B18" s="77"/>
      <c r="C18" s="77"/>
      <c r="D18" s="215"/>
      <c r="E18" s="216"/>
      <c r="F18" s="379">
        <v>18523.4</v>
      </c>
    </row>
    <row r="19" spans="1:6" s="6" customFormat="1" ht="15" customHeight="1">
      <c r="A19" s="172" t="s">
        <v>99</v>
      </c>
      <c r="B19" s="101"/>
      <c r="C19" s="101"/>
      <c r="D19" s="26"/>
      <c r="E19" s="26"/>
      <c r="F19" s="380">
        <v>-18523.4</v>
      </c>
    </row>
    <row r="20" spans="1:6" s="6" customFormat="1" ht="15" customHeight="1">
      <c r="A20" s="217" t="s">
        <v>101</v>
      </c>
      <c r="B20" s="62"/>
      <c r="C20" s="62"/>
      <c r="D20" s="128"/>
      <c r="E20" s="128"/>
      <c r="F20" s="381">
        <v>6286.7</v>
      </c>
    </row>
    <row r="21" spans="1:6" s="6" customFormat="1" ht="15" customHeight="1">
      <c r="A21" s="172" t="s">
        <v>100</v>
      </c>
      <c r="B21" s="101"/>
      <c r="C21" s="101"/>
      <c r="D21" s="26"/>
      <c r="E21" s="226"/>
      <c r="F21" s="380">
        <v>-5110</v>
      </c>
    </row>
    <row r="22" spans="1:6" s="6" customFormat="1" ht="15" customHeight="1">
      <c r="A22" s="217" t="s">
        <v>121</v>
      </c>
      <c r="B22" s="62"/>
      <c r="C22" s="62"/>
      <c r="D22" s="128"/>
      <c r="E22" s="101"/>
      <c r="F22" s="381">
        <v>40000</v>
      </c>
    </row>
    <row r="23" spans="1:6" s="6" customFormat="1" ht="15" customHeight="1">
      <c r="A23" s="227" t="s">
        <v>163</v>
      </c>
      <c r="B23" s="228"/>
      <c r="C23" s="228"/>
      <c r="D23" s="229"/>
      <c r="E23" s="230"/>
      <c r="F23" s="381">
        <v>10000</v>
      </c>
    </row>
    <row r="24" spans="1:6" s="6" customFormat="1" ht="15" customHeight="1" thickBot="1">
      <c r="A24" s="227" t="s">
        <v>122</v>
      </c>
      <c r="B24" s="228"/>
      <c r="C24" s="228"/>
      <c r="D24" s="229"/>
      <c r="E24" s="226" t="s">
        <v>184</v>
      </c>
      <c r="F24" s="380">
        <v>-46650</v>
      </c>
    </row>
    <row r="25" spans="1:9" ht="15" customHeight="1" thickBot="1">
      <c r="A25" s="109" t="s">
        <v>6</v>
      </c>
      <c r="B25" s="90"/>
      <c r="C25" s="90"/>
      <c r="D25" s="231"/>
      <c r="E25" s="232"/>
      <c r="F25" s="382">
        <f>SUM(F15:F24)</f>
        <v>4776.699999999997</v>
      </c>
      <c r="G25" s="141"/>
      <c r="H25" s="141"/>
      <c r="I25" s="141"/>
    </row>
    <row r="26" spans="1:9" ht="15" customHeight="1">
      <c r="A26" s="125" t="s">
        <v>168</v>
      </c>
      <c r="B26" s="127"/>
      <c r="C26" s="127"/>
      <c r="D26" s="130"/>
      <c r="E26" s="316"/>
      <c r="F26" s="383">
        <v>-950</v>
      </c>
      <c r="G26" s="301"/>
      <c r="H26" s="141"/>
      <c r="I26" s="141"/>
    </row>
    <row r="27" spans="1:9" ht="15" customHeight="1" thickBot="1">
      <c r="A27" s="315" t="s">
        <v>174</v>
      </c>
      <c r="B27" s="11"/>
      <c r="C27" s="11"/>
      <c r="D27" s="26"/>
      <c r="E27" s="30"/>
      <c r="F27" s="384">
        <v>-2350</v>
      </c>
      <c r="G27" s="259" t="s">
        <v>171</v>
      </c>
      <c r="H27" s="141"/>
      <c r="I27" s="141"/>
    </row>
    <row r="28" spans="1:7" ht="15" customHeight="1" thickBot="1">
      <c r="A28" s="109" t="s">
        <v>6</v>
      </c>
      <c r="B28" s="90"/>
      <c r="C28" s="90"/>
      <c r="D28" s="231"/>
      <c r="E28" s="288"/>
      <c r="F28" s="382">
        <f>SUM(F25:F27)</f>
        <v>1476.699999999997</v>
      </c>
      <c r="G28" s="260"/>
    </row>
    <row r="29" spans="1:7" ht="15" customHeight="1" thickBot="1">
      <c r="A29" s="125" t="s">
        <v>188</v>
      </c>
      <c r="B29" s="127"/>
      <c r="C29" s="127"/>
      <c r="D29" s="130"/>
      <c r="E29" s="316" t="s">
        <v>217</v>
      </c>
      <c r="F29" s="383">
        <v>-900</v>
      </c>
      <c r="G29" s="260"/>
    </row>
    <row r="30" spans="1:7" ht="15" customHeight="1" thickBot="1">
      <c r="A30" s="109" t="s">
        <v>6</v>
      </c>
      <c r="B30" s="90"/>
      <c r="C30" s="90"/>
      <c r="D30" s="231"/>
      <c r="E30" s="288"/>
      <c r="F30" s="382">
        <f>SUM(F28:F29)</f>
        <v>576.6999999999971</v>
      </c>
      <c r="G30" s="259"/>
    </row>
    <row r="31" spans="1:7" ht="15" customHeight="1" thickBot="1">
      <c r="A31" s="125" t="s">
        <v>209</v>
      </c>
      <c r="B31" s="127"/>
      <c r="C31" s="127"/>
      <c r="D31" s="130"/>
      <c r="E31" s="316" t="s">
        <v>216</v>
      </c>
      <c r="F31" s="383">
        <v>-435</v>
      </c>
      <c r="G31" s="259"/>
    </row>
    <row r="32" spans="1:7" ht="15" customHeight="1" thickBot="1">
      <c r="A32" s="109" t="s">
        <v>6</v>
      </c>
      <c r="B32" s="90"/>
      <c r="C32" s="90"/>
      <c r="D32" s="231"/>
      <c r="E32" s="288"/>
      <c r="F32" s="382">
        <f>SUM(F30:F31)</f>
        <v>141.6999999999971</v>
      </c>
      <c r="G32" s="259"/>
    </row>
    <row r="33" spans="1:23" ht="12.75" customHeight="1" thickBot="1">
      <c r="A33" s="24"/>
      <c r="B33" s="25"/>
      <c r="C33" s="25"/>
      <c r="D33" s="270"/>
      <c r="E33" s="27"/>
      <c r="F33" s="27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17"/>
      <c r="S33" s="29"/>
      <c r="T33" s="317"/>
      <c r="U33" s="29"/>
      <c r="V33" s="317" t="s">
        <v>7</v>
      </c>
      <c r="W33" s="29"/>
    </row>
    <row r="34" spans="1:23" ht="60" customHeight="1" thickBot="1">
      <c r="A34" s="11"/>
      <c r="B34" s="11"/>
      <c r="C34" s="11"/>
      <c r="D34" s="270"/>
      <c r="E34" s="30"/>
      <c r="F34" s="30"/>
      <c r="G34" s="30"/>
      <c r="H34" s="411" t="s">
        <v>113</v>
      </c>
      <c r="I34" s="412"/>
      <c r="J34" s="411" t="s">
        <v>104</v>
      </c>
      <c r="K34" s="412"/>
      <c r="L34" s="411" t="s">
        <v>105</v>
      </c>
      <c r="M34" s="412"/>
      <c r="N34" s="411" t="s">
        <v>123</v>
      </c>
      <c r="O34" s="412"/>
      <c r="P34" s="411" t="s">
        <v>185</v>
      </c>
      <c r="Q34" s="412"/>
      <c r="R34" s="411" t="s">
        <v>173</v>
      </c>
      <c r="S34" s="412"/>
      <c r="T34" s="411" t="s">
        <v>208</v>
      </c>
      <c r="U34" s="412"/>
      <c r="V34" s="411" t="s">
        <v>196</v>
      </c>
      <c r="W34" s="412"/>
    </row>
    <row r="35" spans="1:23" ht="84" customHeight="1" thickBot="1">
      <c r="A35" s="31" t="s">
        <v>8</v>
      </c>
      <c r="B35" s="32" t="s">
        <v>9</v>
      </c>
      <c r="C35" s="33" t="s">
        <v>10</v>
      </c>
      <c r="D35" s="271" t="s">
        <v>11</v>
      </c>
      <c r="E35" s="34" t="s">
        <v>12</v>
      </c>
      <c r="F35" s="35" t="s">
        <v>45</v>
      </c>
      <c r="G35" s="100" t="s">
        <v>93</v>
      </c>
      <c r="H35" s="210" t="s">
        <v>94</v>
      </c>
      <c r="I35" s="36" t="s">
        <v>13</v>
      </c>
      <c r="J35" s="210" t="s">
        <v>97</v>
      </c>
      <c r="K35" s="36" t="s">
        <v>13</v>
      </c>
      <c r="L35" s="218" t="s">
        <v>103</v>
      </c>
      <c r="M35" s="36" t="s">
        <v>13</v>
      </c>
      <c r="N35" s="218" t="s">
        <v>103</v>
      </c>
      <c r="O35" s="36" t="s">
        <v>13</v>
      </c>
      <c r="P35" s="218" t="s">
        <v>194</v>
      </c>
      <c r="Q35" s="36" t="s">
        <v>13</v>
      </c>
      <c r="R35" s="218" t="s">
        <v>180</v>
      </c>
      <c r="S35" s="36" t="s">
        <v>13</v>
      </c>
      <c r="T35" s="218" t="s">
        <v>193</v>
      </c>
      <c r="U35" s="36" t="s">
        <v>13</v>
      </c>
      <c r="V35" s="218" t="s">
        <v>207</v>
      </c>
      <c r="W35" s="36" t="s">
        <v>13</v>
      </c>
    </row>
    <row r="36" spans="1:23" ht="25.5" customHeight="1">
      <c r="A36" s="71">
        <v>1</v>
      </c>
      <c r="B36" s="71">
        <v>3121</v>
      </c>
      <c r="C36" s="72"/>
      <c r="D36" s="178"/>
      <c r="E36" s="179" t="s">
        <v>124</v>
      </c>
      <c r="F36" s="73"/>
      <c r="G36" s="318"/>
      <c r="H36" s="105"/>
      <c r="I36" s="104"/>
      <c r="J36" s="105"/>
      <c r="K36" s="104"/>
      <c r="L36" s="105"/>
      <c r="M36" s="104"/>
      <c r="N36" s="105"/>
      <c r="O36" s="104"/>
      <c r="P36" s="105"/>
      <c r="Q36" s="104"/>
      <c r="R36" s="105"/>
      <c r="S36" s="104"/>
      <c r="T36" s="105"/>
      <c r="U36" s="104"/>
      <c r="V36" s="105"/>
      <c r="W36" s="104"/>
    </row>
    <row r="37" spans="1:23" ht="15.75" customHeight="1">
      <c r="A37" s="74"/>
      <c r="B37" s="74"/>
      <c r="C37" s="304">
        <v>5169</v>
      </c>
      <c r="D37" s="303" t="s">
        <v>147</v>
      </c>
      <c r="E37" s="212" t="s">
        <v>125</v>
      </c>
      <c r="F37" s="79"/>
      <c r="G37" s="319"/>
      <c r="H37" s="160"/>
      <c r="I37" s="289"/>
      <c r="J37" s="160"/>
      <c r="K37" s="289"/>
      <c r="L37" s="160"/>
      <c r="M37" s="289"/>
      <c r="N37" s="160"/>
      <c r="O37" s="289"/>
      <c r="P37" s="106">
        <v>120</v>
      </c>
      <c r="Q37" s="320">
        <f>O37+P37</f>
        <v>120</v>
      </c>
      <c r="R37" s="160"/>
      <c r="S37" s="320">
        <f>Q37+R37</f>
        <v>120</v>
      </c>
      <c r="T37" s="160"/>
      <c r="U37" s="320">
        <f>S37+T37</f>
        <v>120</v>
      </c>
      <c r="V37" s="106">
        <v>26</v>
      </c>
      <c r="W37" s="320">
        <f>U37+V37</f>
        <v>146</v>
      </c>
    </row>
    <row r="38" spans="1:23" ht="14.25" customHeight="1">
      <c r="A38" s="74"/>
      <c r="B38" s="75"/>
      <c r="C38" s="43">
        <v>5171</v>
      </c>
      <c r="D38" s="187" t="s">
        <v>147</v>
      </c>
      <c r="E38" s="183" t="s">
        <v>125</v>
      </c>
      <c r="F38" s="79"/>
      <c r="G38" s="321"/>
      <c r="H38" s="106"/>
      <c r="I38" s="322"/>
      <c r="J38" s="106"/>
      <c r="K38" s="322"/>
      <c r="L38" s="106"/>
      <c r="M38" s="322"/>
      <c r="N38" s="106">
        <v>6500</v>
      </c>
      <c r="O38" s="322">
        <f>M38+N38</f>
        <v>6500</v>
      </c>
      <c r="P38" s="106">
        <v>-120</v>
      </c>
      <c r="Q38" s="322">
        <f>O38+P38</f>
        <v>6380</v>
      </c>
      <c r="R38" s="106"/>
      <c r="S38" s="322">
        <f>Q38+R38</f>
        <v>6380</v>
      </c>
      <c r="T38" s="106"/>
      <c r="U38" s="322">
        <f>S38+T38</f>
        <v>6380</v>
      </c>
      <c r="V38" s="106">
        <v>-26</v>
      </c>
      <c r="W38" s="322">
        <f>U38+V38</f>
        <v>6354</v>
      </c>
    </row>
    <row r="39" spans="1:23" ht="14.25" customHeight="1">
      <c r="A39" s="197"/>
      <c r="B39" s="198"/>
      <c r="C39" s="137">
        <v>5169</v>
      </c>
      <c r="D39" s="187"/>
      <c r="E39" s="302" t="s">
        <v>169</v>
      </c>
      <c r="F39" s="63"/>
      <c r="G39" s="64"/>
      <c r="H39" s="200"/>
      <c r="I39" s="322"/>
      <c r="J39" s="200"/>
      <c r="K39" s="322"/>
      <c r="L39" s="200"/>
      <c r="M39" s="322"/>
      <c r="N39" s="200"/>
      <c r="O39" s="322"/>
      <c r="P39" s="236">
        <v>120</v>
      </c>
      <c r="Q39" s="323">
        <f>O39+P39</f>
        <v>120</v>
      </c>
      <c r="R39" s="200"/>
      <c r="S39" s="323">
        <f>Q39+R39</f>
        <v>120</v>
      </c>
      <c r="T39" s="200"/>
      <c r="U39" s="323">
        <f>S39+T39</f>
        <v>120</v>
      </c>
      <c r="V39" s="200">
        <f>V37</f>
        <v>26</v>
      </c>
      <c r="W39" s="323">
        <f>U39+V39</f>
        <v>146</v>
      </c>
    </row>
    <row r="40" spans="1:23" ht="13.5" customHeight="1" thickBot="1">
      <c r="A40" s="66"/>
      <c r="B40" s="67"/>
      <c r="C40" s="52">
        <v>5171</v>
      </c>
      <c r="D40" s="277"/>
      <c r="E40" s="269" t="s">
        <v>158</v>
      </c>
      <c r="F40" s="290"/>
      <c r="G40" s="324"/>
      <c r="H40" s="70"/>
      <c r="I40" s="323"/>
      <c r="J40" s="70"/>
      <c r="K40" s="323"/>
      <c r="L40" s="70"/>
      <c r="M40" s="323"/>
      <c r="N40" s="70">
        <v>6500</v>
      </c>
      <c r="O40" s="325">
        <f>M40+N40</f>
        <v>6500</v>
      </c>
      <c r="P40" s="70">
        <v>-120</v>
      </c>
      <c r="Q40" s="325">
        <f>O40+P40</f>
        <v>6380</v>
      </c>
      <c r="R40" s="70"/>
      <c r="S40" s="325">
        <f>Q40+R40</f>
        <v>6380</v>
      </c>
      <c r="T40" s="70"/>
      <c r="U40" s="325">
        <f>S40+T40</f>
        <v>6380</v>
      </c>
      <c r="V40" s="70">
        <f>V38</f>
        <v>-26</v>
      </c>
      <c r="W40" s="325">
        <f>U40+V40</f>
        <v>6354</v>
      </c>
    </row>
    <row r="41" spans="1:23" ht="28.5" customHeight="1">
      <c r="A41" s="37">
        <v>5</v>
      </c>
      <c r="B41" s="38">
        <v>3122</v>
      </c>
      <c r="C41" s="49"/>
      <c r="D41" s="273"/>
      <c r="E41" s="115" t="s">
        <v>181</v>
      </c>
      <c r="F41" s="199"/>
      <c r="G41" s="253"/>
      <c r="H41" s="236"/>
      <c r="I41" s="326"/>
      <c r="J41" s="236"/>
      <c r="K41" s="326"/>
      <c r="L41" s="236"/>
      <c r="M41" s="326"/>
      <c r="N41" s="236"/>
      <c r="O41" s="326"/>
      <c r="P41" s="236"/>
      <c r="Q41" s="326"/>
      <c r="R41" s="236"/>
      <c r="S41" s="326"/>
      <c r="T41" s="236"/>
      <c r="U41" s="326"/>
      <c r="V41" s="236"/>
      <c r="W41" s="326"/>
    </row>
    <row r="42" spans="1:23" ht="13.5" customHeight="1">
      <c r="A42" s="41"/>
      <c r="B42" s="42"/>
      <c r="C42" s="43">
        <v>5331</v>
      </c>
      <c r="D42" s="310" t="s">
        <v>153</v>
      </c>
      <c r="E42" s="311" t="s">
        <v>182</v>
      </c>
      <c r="F42" s="63"/>
      <c r="G42" s="254"/>
      <c r="H42" s="201"/>
      <c r="I42" s="323"/>
      <c r="J42" s="201"/>
      <c r="K42" s="323"/>
      <c r="L42" s="201"/>
      <c r="M42" s="323"/>
      <c r="N42" s="201">
        <v>0</v>
      </c>
      <c r="O42" s="323">
        <v>0</v>
      </c>
      <c r="P42" s="65">
        <v>200</v>
      </c>
      <c r="Q42" s="322">
        <f>O42+P42</f>
        <v>200</v>
      </c>
      <c r="R42" s="201"/>
      <c r="S42" s="322">
        <f>Q42+R42</f>
        <v>200</v>
      </c>
      <c r="T42" s="201"/>
      <c r="U42" s="322">
        <f>S42+T42</f>
        <v>200</v>
      </c>
      <c r="V42" s="201"/>
      <c r="W42" s="322">
        <f>U42+V42</f>
        <v>200</v>
      </c>
    </row>
    <row r="43" spans="1:23" ht="13.5" customHeight="1" thickBot="1">
      <c r="A43" s="45"/>
      <c r="B43" s="46"/>
      <c r="C43" s="47">
        <v>5331</v>
      </c>
      <c r="D43" s="274"/>
      <c r="E43" s="313" t="s">
        <v>32</v>
      </c>
      <c r="F43" s="68"/>
      <c r="G43" s="69"/>
      <c r="H43" s="70"/>
      <c r="I43" s="325"/>
      <c r="J43" s="70"/>
      <c r="K43" s="325"/>
      <c r="L43" s="70"/>
      <c r="M43" s="325"/>
      <c r="N43" s="70">
        <v>0</v>
      </c>
      <c r="O43" s="325">
        <v>0</v>
      </c>
      <c r="P43" s="70">
        <v>200</v>
      </c>
      <c r="Q43" s="325">
        <f>O43+P43</f>
        <v>200</v>
      </c>
      <c r="R43" s="70"/>
      <c r="S43" s="325">
        <f>Q43+R43</f>
        <v>200</v>
      </c>
      <c r="T43" s="70"/>
      <c r="U43" s="325">
        <f>S43+T43</f>
        <v>200</v>
      </c>
      <c r="V43" s="70"/>
      <c r="W43" s="325">
        <f>U43+V43</f>
        <v>200</v>
      </c>
    </row>
    <row r="44" spans="1:23" ht="27" customHeight="1">
      <c r="A44" s="37">
        <v>7</v>
      </c>
      <c r="B44" s="38">
        <v>3122</v>
      </c>
      <c r="C44" s="39"/>
      <c r="D44" s="273"/>
      <c r="E44" s="142" t="s">
        <v>63</v>
      </c>
      <c r="F44" s="40"/>
      <c r="G44" s="327"/>
      <c r="H44" s="328"/>
      <c r="I44" s="329"/>
      <c r="J44" s="328"/>
      <c r="K44" s="329"/>
      <c r="L44" s="328"/>
      <c r="M44" s="329"/>
      <c r="N44" s="328"/>
      <c r="O44" s="329"/>
      <c r="P44" s="328"/>
      <c r="Q44" s="329"/>
      <c r="R44" s="328"/>
      <c r="S44" s="329"/>
      <c r="T44" s="328"/>
      <c r="U44" s="329"/>
      <c r="V44" s="328"/>
      <c r="W44" s="329"/>
    </row>
    <row r="45" spans="1:23" ht="12.75" customHeight="1">
      <c r="A45" s="143"/>
      <c r="B45" s="144"/>
      <c r="C45" s="43">
        <v>5331</v>
      </c>
      <c r="D45" s="145" t="s">
        <v>64</v>
      </c>
      <c r="E45" s="113" t="s">
        <v>65</v>
      </c>
      <c r="F45" s="134"/>
      <c r="G45" s="330"/>
      <c r="H45" s="103"/>
      <c r="I45" s="322"/>
      <c r="J45" s="158">
        <v>9824.2</v>
      </c>
      <c r="K45" s="322">
        <f>I45+J45</f>
        <v>9824.2</v>
      </c>
      <c r="L45" s="158"/>
      <c r="M45" s="322">
        <f>K45+L45</f>
        <v>9824.2</v>
      </c>
      <c r="N45" s="158"/>
      <c r="O45" s="322">
        <f>M45+N45</f>
        <v>9824.2</v>
      </c>
      <c r="P45" s="158"/>
      <c r="Q45" s="322">
        <f>O45+P45</f>
        <v>9824.2</v>
      </c>
      <c r="R45" s="158"/>
      <c r="S45" s="322">
        <f>Q45+R45</f>
        <v>9824.2</v>
      </c>
      <c r="T45" s="158"/>
      <c r="U45" s="322">
        <f>S45+T45</f>
        <v>9824.2</v>
      </c>
      <c r="V45" s="158"/>
      <c r="W45" s="322">
        <f>U45+V45</f>
        <v>9824.2</v>
      </c>
    </row>
    <row r="46" spans="1:23" ht="12.75" customHeight="1">
      <c r="A46" s="143"/>
      <c r="B46" s="144"/>
      <c r="C46" s="43">
        <v>6351</v>
      </c>
      <c r="D46" s="145" t="s">
        <v>64</v>
      </c>
      <c r="E46" s="113" t="s">
        <v>65</v>
      </c>
      <c r="F46" s="134"/>
      <c r="G46" s="330"/>
      <c r="H46" s="103"/>
      <c r="I46" s="322"/>
      <c r="J46" s="208">
        <v>1500</v>
      </c>
      <c r="K46" s="322">
        <f>I46+J46</f>
        <v>1500</v>
      </c>
      <c r="L46" s="173"/>
      <c r="M46" s="322">
        <f>K46+L46</f>
        <v>1500</v>
      </c>
      <c r="N46" s="173"/>
      <c r="O46" s="322">
        <f>M46+N46</f>
        <v>1500</v>
      </c>
      <c r="P46" s="173"/>
      <c r="Q46" s="322">
        <f>O46+P46</f>
        <v>1500</v>
      </c>
      <c r="R46" s="173"/>
      <c r="S46" s="322">
        <f>Q46+R46</f>
        <v>1500</v>
      </c>
      <c r="T46" s="173"/>
      <c r="U46" s="322">
        <f>S46+T46</f>
        <v>1500</v>
      </c>
      <c r="V46" s="173"/>
      <c r="W46" s="322">
        <f>U46+V46</f>
        <v>1500</v>
      </c>
    </row>
    <row r="47" spans="1:23" ht="12.75" customHeight="1">
      <c r="A47" s="167"/>
      <c r="B47" s="168"/>
      <c r="C47" s="171">
        <v>5331</v>
      </c>
      <c r="D47" s="169"/>
      <c r="E47" s="139" t="s">
        <v>32</v>
      </c>
      <c r="F47" s="170"/>
      <c r="G47" s="330"/>
      <c r="H47" s="103"/>
      <c r="I47" s="322"/>
      <c r="J47" s="209">
        <v>9824.2</v>
      </c>
      <c r="K47" s="323">
        <f>I47+J47</f>
        <v>9824.2</v>
      </c>
      <c r="L47" s="209"/>
      <c r="M47" s="323">
        <f>K47+L47</f>
        <v>9824.2</v>
      </c>
      <c r="N47" s="209"/>
      <c r="O47" s="323">
        <f>M47+N47</f>
        <v>9824.2</v>
      </c>
      <c r="P47" s="209"/>
      <c r="Q47" s="323">
        <f>O47+P47</f>
        <v>9824.2</v>
      </c>
      <c r="R47" s="209"/>
      <c r="S47" s="323">
        <f>Q47+R47</f>
        <v>9824.2</v>
      </c>
      <c r="T47" s="209"/>
      <c r="U47" s="323">
        <f>S47+T47</f>
        <v>9824.2</v>
      </c>
      <c r="V47" s="209"/>
      <c r="W47" s="323">
        <f>U47+V47</f>
        <v>9824.2</v>
      </c>
    </row>
    <row r="48" spans="1:23" ht="12.75" customHeight="1" thickBot="1">
      <c r="A48" s="45"/>
      <c r="B48" s="46"/>
      <c r="C48" s="47">
        <v>6351</v>
      </c>
      <c r="D48" s="274"/>
      <c r="E48" s="114" t="s">
        <v>15</v>
      </c>
      <c r="F48" s="48"/>
      <c r="G48" s="331"/>
      <c r="H48" s="140"/>
      <c r="I48" s="323"/>
      <c r="J48" s="140">
        <v>1500</v>
      </c>
      <c r="K48" s="323">
        <f>I48+J48</f>
        <v>1500</v>
      </c>
      <c r="L48" s="140"/>
      <c r="M48" s="323">
        <f>K48+L48</f>
        <v>1500</v>
      </c>
      <c r="N48" s="140"/>
      <c r="O48" s="323">
        <f>M48+N48</f>
        <v>1500</v>
      </c>
      <c r="P48" s="140"/>
      <c r="Q48" s="323">
        <f>O48+P48</f>
        <v>1500</v>
      </c>
      <c r="R48" s="140"/>
      <c r="S48" s="323">
        <f>Q48+R48</f>
        <v>1500</v>
      </c>
      <c r="T48" s="140"/>
      <c r="U48" s="323">
        <f>S48+T48</f>
        <v>1500</v>
      </c>
      <c r="V48" s="140"/>
      <c r="W48" s="323">
        <f>U48+V48</f>
        <v>1500</v>
      </c>
    </row>
    <row r="49" spans="1:23" ht="27" customHeight="1">
      <c r="A49" s="234">
        <v>8</v>
      </c>
      <c r="B49" s="39">
        <v>3123</v>
      </c>
      <c r="C49" s="49"/>
      <c r="D49" s="273"/>
      <c r="E49" s="392" t="s">
        <v>58</v>
      </c>
      <c r="F49" s="155"/>
      <c r="G49" s="327"/>
      <c r="H49" s="328"/>
      <c r="I49" s="329"/>
      <c r="J49" s="328"/>
      <c r="K49" s="329"/>
      <c r="L49" s="328"/>
      <c r="M49" s="329"/>
      <c r="N49" s="328"/>
      <c r="O49" s="329"/>
      <c r="P49" s="328"/>
      <c r="Q49" s="329"/>
      <c r="R49" s="328"/>
      <c r="S49" s="329"/>
      <c r="T49" s="328"/>
      <c r="U49" s="329"/>
      <c r="V49" s="328"/>
      <c r="W49" s="329"/>
    </row>
    <row r="50" spans="1:23" ht="12.75" customHeight="1">
      <c r="A50" s="241"/>
      <c r="B50" s="137"/>
      <c r="C50" s="43">
        <v>5331</v>
      </c>
      <c r="D50" s="187" t="s">
        <v>78</v>
      </c>
      <c r="E50" s="311" t="s">
        <v>59</v>
      </c>
      <c r="F50" s="156"/>
      <c r="G50" s="330">
        <v>1500</v>
      </c>
      <c r="H50" s="103"/>
      <c r="I50" s="322">
        <f>G50+H50</f>
        <v>1500</v>
      </c>
      <c r="J50" s="103"/>
      <c r="K50" s="332">
        <f>I50+J50</f>
        <v>1500</v>
      </c>
      <c r="L50" s="103"/>
      <c r="M50" s="322">
        <f>K50+L50</f>
        <v>1500</v>
      </c>
      <c r="N50" s="103">
        <v>580</v>
      </c>
      <c r="O50" s="322">
        <f>M50+N50</f>
        <v>2080</v>
      </c>
      <c r="P50" s="103"/>
      <c r="Q50" s="322">
        <f>O50+P50</f>
        <v>2080</v>
      </c>
      <c r="R50" s="103"/>
      <c r="S50" s="322">
        <f>Q50+R50</f>
        <v>2080</v>
      </c>
      <c r="T50" s="103"/>
      <c r="U50" s="322">
        <f>S50+T50</f>
        <v>2080</v>
      </c>
      <c r="V50" s="103"/>
      <c r="W50" s="322">
        <f aca="true" t="shared" si="0" ref="W50:W55">U50+V50</f>
        <v>2080</v>
      </c>
    </row>
    <row r="51" spans="1:23" ht="12.75" customHeight="1">
      <c r="A51" s="241"/>
      <c r="B51" s="137"/>
      <c r="C51" s="43">
        <v>5331</v>
      </c>
      <c r="D51" s="187" t="s">
        <v>148</v>
      </c>
      <c r="E51" s="113" t="s">
        <v>146</v>
      </c>
      <c r="F51" s="156"/>
      <c r="G51" s="330"/>
      <c r="H51" s="103"/>
      <c r="I51" s="322"/>
      <c r="J51" s="103"/>
      <c r="K51" s="332"/>
      <c r="L51" s="103"/>
      <c r="M51" s="322"/>
      <c r="N51" s="103">
        <v>650</v>
      </c>
      <c r="O51" s="322">
        <f>M51+N51</f>
        <v>650</v>
      </c>
      <c r="P51" s="103"/>
      <c r="Q51" s="322">
        <f>O51+P51</f>
        <v>650</v>
      </c>
      <c r="R51" s="103"/>
      <c r="S51" s="322">
        <f>Q51+R51</f>
        <v>650</v>
      </c>
      <c r="T51" s="103"/>
      <c r="U51" s="322">
        <f>S51+T51</f>
        <v>650</v>
      </c>
      <c r="V51" s="103"/>
      <c r="W51" s="322">
        <f t="shared" si="0"/>
        <v>650</v>
      </c>
    </row>
    <row r="52" spans="1:23" ht="25.5" customHeight="1">
      <c r="A52" s="241"/>
      <c r="B52" s="137"/>
      <c r="C52" s="43">
        <v>6351</v>
      </c>
      <c r="D52" s="187" t="s">
        <v>126</v>
      </c>
      <c r="E52" s="393" t="s">
        <v>127</v>
      </c>
      <c r="F52" s="156"/>
      <c r="G52" s="331"/>
      <c r="H52" s="140"/>
      <c r="I52" s="323"/>
      <c r="J52" s="140"/>
      <c r="K52" s="323"/>
      <c r="L52" s="140"/>
      <c r="M52" s="323"/>
      <c r="N52" s="158">
        <v>500</v>
      </c>
      <c r="O52" s="320">
        <f>M52+N52</f>
        <v>500</v>
      </c>
      <c r="P52" s="158"/>
      <c r="Q52" s="320">
        <f>O52+P52</f>
        <v>500</v>
      </c>
      <c r="R52" s="158"/>
      <c r="S52" s="320">
        <f>Q52+R52</f>
        <v>500</v>
      </c>
      <c r="T52" s="158"/>
      <c r="U52" s="320">
        <f>S52+T52</f>
        <v>500</v>
      </c>
      <c r="V52" s="158"/>
      <c r="W52" s="320">
        <f t="shared" si="0"/>
        <v>500</v>
      </c>
    </row>
    <row r="53" spans="1:23" ht="15" customHeight="1">
      <c r="A53" s="237"/>
      <c r="B53" s="243"/>
      <c r="C53" s="146">
        <v>6351</v>
      </c>
      <c r="D53" s="275" t="s">
        <v>203</v>
      </c>
      <c r="E53" s="407" t="s">
        <v>199</v>
      </c>
      <c r="F53" s="247"/>
      <c r="G53" s="333"/>
      <c r="H53" s="240"/>
      <c r="I53" s="334"/>
      <c r="J53" s="240"/>
      <c r="K53" s="334"/>
      <c r="L53" s="240"/>
      <c r="M53" s="334"/>
      <c r="N53" s="165"/>
      <c r="O53" s="391"/>
      <c r="P53" s="165"/>
      <c r="Q53" s="391"/>
      <c r="R53" s="165"/>
      <c r="S53" s="391"/>
      <c r="T53" s="165"/>
      <c r="U53" s="391"/>
      <c r="V53" s="165">
        <v>130</v>
      </c>
      <c r="W53" s="322">
        <f t="shared" si="0"/>
        <v>130</v>
      </c>
    </row>
    <row r="54" spans="1:23" ht="12.75" customHeight="1">
      <c r="A54" s="241"/>
      <c r="B54" s="137"/>
      <c r="C54" s="137">
        <v>5331</v>
      </c>
      <c r="D54" s="187"/>
      <c r="E54" s="139" t="s">
        <v>32</v>
      </c>
      <c r="F54" s="156"/>
      <c r="G54" s="331">
        <v>1500</v>
      </c>
      <c r="H54" s="140"/>
      <c r="I54" s="323">
        <f>G54+H54</f>
        <v>1500</v>
      </c>
      <c r="J54" s="140"/>
      <c r="K54" s="323">
        <f>I54+J54</f>
        <v>1500</v>
      </c>
      <c r="L54" s="140"/>
      <c r="M54" s="323">
        <f>K54+L54</f>
        <v>1500</v>
      </c>
      <c r="N54" s="140">
        <v>1230</v>
      </c>
      <c r="O54" s="323">
        <f>M54+N54</f>
        <v>2730</v>
      </c>
      <c r="P54" s="140"/>
      <c r="Q54" s="323">
        <f>O54+P54</f>
        <v>2730</v>
      </c>
      <c r="R54" s="140"/>
      <c r="S54" s="323">
        <f>Q54+R54</f>
        <v>2730</v>
      </c>
      <c r="T54" s="140"/>
      <c r="U54" s="323">
        <f>S54+T54</f>
        <v>2730</v>
      </c>
      <c r="V54" s="140"/>
      <c r="W54" s="323">
        <f t="shared" si="0"/>
        <v>2730</v>
      </c>
    </row>
    <row r="55" spans="1:23" ht="15" customHeight="1" thickBot="1">
      <c r="A55" s="242"/>
      <c r="B55" s="47"/>
      <c r="C55" s="47">
        <v>6351</v>
      </c>
      <c r="D55" s="274"/>
      <c r="E55" s="114" t="s">
        <v>15</v>
      </c>
      <c r="F55" s="157"/>
      <c r="G55" s="335"/>
      <c r="H55" s="135"/>
      <c r="I55" s="323"/>
      <c r="J55" s="206"/>
      <c r="K55" s="323"/>
      <c r="L55" s="206"/>
      <c r="M55" s="323"/>
      <c r="N55" s="206">
        <v>500</v>
      </c>
      <c r="O55" s="323">
        <f>M55+N55</f>
        <v>500</v>
      </c>
      <c r="P55" s="206"/>
      <c r="Q55" s="323">
        <f>O55+P55</f>
        <v>500</v>
      </c>
      <c r="R55" s="206"/>
      <c r="S55" s="323">
        <f>Q55+R55</f>
        <v>500</v>
      </c>
      <c r="T55" s="206"/>
      <c r="U55" s="323">
        <f>S55+T55</f>
        <v>500</v>
      </c>
      <c r="V55" s="206">
        <v>130</v>
      </c>
      <c r="W55" s="323">
        <f t="shared" si="0"/>
        <v>630</v>
      </c>
    </row>
    <row r="56" spans="1:23" ht="25.5" customHeight="1">
      <c r="A56" s="207">
        <v>12</v>
      </c>
      <c r="B56" s="72">
        <v>3122</v>
      </c>
      <c r="C56" s="49"/>
      <c r="D56" s="273"/>
      <c r="E56" s="202" t="s">
        <v>90</v>
      </c>
      <c r="F56" s="166"/>
      <c r="G56" s="336"/>
      <c r="H56" s="337"/>
      <c r="I56" s="338"/>
      <c r="J56" s="339"/>
      <c r="K56" s="340"/>
      <c r="L56" s="339"/>
      <c r="M56" s="340"/>
      <c r="N56" s="339"/>
      <c r="O56" s="340"/>
      <c r="P56" s="339"/>
      <c r="Q56" s="340"/>
      <c r="R56" s="339"/>
      <c r="S56" s="340"/>
      <c r="T56" s="339"/>
      <c r="U56" s="340"/>
      <c r="V56" s="339"/>
      <c r="W56" s="340"/>
    </row>
    <row r="57" spans="1:23" ht="16.5" customHeight="1">
      <c r="A57" s="161"/>
      <c r="B57" s="162"/>
      <c r="C57" s="43">
        <v>6351</v>
      </c>
      <c r="D57" s="203" t="s">
        <v>91</v>
      </c>
      <c r="E57" s="204" t="s">
        <v>92</v>
      </c>
      <c r="F57" s="280"/>
      <c r="G57" s="341"/>
      <c r="H57" s="165"/>
      <c r="I57" s="322"/>
      <c r="J57" s="205"/>
      <c r="K57" s="342">
        <f>I57+J57</f>
        <v>0</v>
      </c>
      <c r="L57" s="221">
        <v>110</v>
      </c>
      <c r="M57" s="322">
        <f>K57+L57</f>
        <v>110</v>
      </c>
      <c r="N57" s="221"/>
      <c r="O57" s="322">
        <f>M57+N57</f>
        <v>110</v>
      </c>
      <c r="P57" s="221"/>
      <c r="Q57" s="322">
        <f>O57+P57</f>
        <v>110</v>
      </c>
      <c r="R57" s="221"/>
      <c r="S57" s="322">
        <f>Q57+R57</f>
        <v>110</v>
      </c>
      <c r="T57" s="221"/>
      <c r="U57" s="322">
        <f>S57+T57</f>
        <v>110</v>
      </c>
      <c r="V57" s="221"/>
      <c r="W57" s="322">
        <f>U57+V57</f>
        <v>110</v>
      </c>
    </row>
    <row r="58" spans="1:23" ht="15" customHeight="1" thickBot="1">
      <c r="A58" s="45"/>
      <c r="B58" s="46"/>
      <c r="C58" s="47">
        <v>6351</v>
      </c>
      <c r="D58" s="274"/>
      <c r="E58" s="246" t="s">
        <v>15</v>
      </c>
      <c r="F58" s="157"/>
      <c r="G58" s="335"/>
      <c r="H58" s="135"/>
      <c r="I58" s="323"/>
      <c r="J58" s="206"/>
      <c r="K58" s="323">
        <f>I58+J58</f>
        <v>0</v>
      </c>
      <c r="L58" s="206">
        <v>110</v>
      </c>
      <c r="M58" s="323">
        <f>K58+L58</f>
        <v>110</v>
      </c>
      <c r="N58" s="206"/>
      <c r="O58" s="323">
        <f>M58+N58</f>
        <v>110</v>
      </c>
      <c r="P58" s="206"/>
      <c r="Q58" s="323">
        <f>O58+P58</f>
        <v>110</v>
      </c>
      <c r="R58" s="206"/>
      <c r="S58" s="323">
        <f>Q58+R58</f>
        <v>110</v>
      </c>
      <c r="T58" s="206"/>
      <c r="U58" s="323">
        <f>S58+T58</f>
        <v>110</v>
      </c>
      <c r="V58" s="206"/>
      <c r="W58" s="323">
        <f>U58+V58</f>
        <v>110</v>
      </c>
    </row>
    <row r="59" spans="1:23" ht="25.5" customHeight="1">
      <c r="A59" s="54">
        <v>18</v>
      </c>
      <c r="B59" s="163">
        <v>3123</v>
      </c>
      <c r="C59" s="39"/>
      <c r="D59" s="273"/>
      <c r="E59" s="112" t="s">
        <v>38</v>
      </c>
      <c r="F59" s="219" t="s">
        <v>107</v>
      </c>
      <c r="G59" s="336"/>
      <c r="H59" s="337"/>
      <c r="I59" s="338"/>
      <c r="J59" s="339"/>
      <c r="K59" s="340"/>
      <c r="L59" s="339"/>
      <c r="M59" s="340"/>
      <c r="N59" s="339"/>
      <c r="O59" s="340"/>
      <c r="P59" s="339"/>
      <c r="Q59" s="340"/>
      <c r="R59" s="339"/>
      <c r="S59" s="340"/>
      <c r="T59" s="339"/>
      <c r="U59" s="340"/>
      <c r="V59" s="339"/>
      <c r="W59" s="340"/>
    </row>
    <row r="60" spans="1:23" ht="17.25" customHeight="1">
      <c r="A60" s="161"/>
      <c r="B60" s="162"/>
      <c r="C60" s="43">
        <v>6351</v>
      </c>
      <c r="D60" s="187" t="s">
        <v>47</v>
      </c>
      <c r="E60" s="113" t="s">
        <v>108</v>
      </c>
      <c r="F60" s="164" t="s">
        <v>86</v>
      </c>
      <c r="G60" s="341"/>
      <c r="H60" s="165">
        <v>1815.7</v>
      </c>
      <c r="I60" s="322">
        <f>G60+H60</f>
        <v>1815.7</v>
      </c>
      <c r="J60" s="205"/>
      <c r="K60" s="342">
        <f>I60+J60</f>
        <v>1815.7</v>
      </c>
      <c r="L60" s="205"/>
      <c r="M60" s="322">
        <f>K60+L60</f>
        <v>1815.7</v>
      </c>
      <c r="N60" s="205"/>
      <c r="O60" s="322">
        <f>M60+N60</f>
        <v>1815.7</v>
      </c>
      <c r="P60" s="205"/>
      <c r="Q60" s="322">
        <f>O60+P60</f>
        <v>1815.7</v>
      </c>
      <c r="R60" s="205"/>
      <c r="S60" s="322">
        <f>Q60+R60</f>
        <v>1815.7</v>
      </c>
      <c r="T60" s="205"/>
      <c r="U60" s="322">
        <f>S60+T60</f>
        <v>1815.7</v>
      </c>
      <c r="V60" s="205"/>
      <c r="W60" s="322">
        <f>U60+V60</f>
        <v>1815.7</v>
      </c>
    </row>
    <row r="61" spans="1:23" ht="12.75" customHeight="1">
      <c r="A61" s="41"/>
      <c r="B61" s="42"/>
      <c r="C61" s="43">
        <v>6351</v>
      </c>
      <c r="D61" s="187" t="s">
        <v>47</v>
      </c>
      <c r="E61" s="113" t="s">
        <v>39</v>
      </c>
      <c r="F61" s="134"/>
      <c r="G61" s="330">
        <v>3000</v>
      </c>
      <c r="H61" s="343"/>
      <c r="I61" s="322">
        <f>G61+H61</f>
        <v>3000</v>
      </c>
      <c r="J61" s="158"/>
      <c r="K61" s="322">
        <f>I61+J61</f>
        <v>3000</v>
      </c>
      <c r="L61" s="158"/>
      <c r="M61" s="322">
        <f>K61+L61</f>
        <v>3000</v>
      </c>
      <c r="N61" s="158">
        <v>2200</v>
      </c>
      <c r="O61" s="322">
        <f>M61+N61</f>
        <v>5200</v>
      </c>
      <c r="P61" s="158"/>
      <c r="Q61" s="322">
        <f>O61+P61</f>
        <v>5200</v>
      </c>
      <c r="R61" s="158"/>
      <c r="S61" s="322">
        <f>Q61+R61</f>
        <v>5200</v>
      </c>
      <c r="T61" s="158"/>
      <c r="U61" s="322">
        <f>S61+T61</f>
        <v>5200</v>
      </c>
      <c r="V61" s="158"/>
      <c r="W61" s="322">
        <f>U61+V61</f>
        <v>5200</v>
      </c>
    </row>
    <row r="62" spans="1:23" ht="15" customHeight="1" thickBot="1">
      <c r="A62" s="45"/>
      <c r="B62" s="46"/>
      <c r="C62" s="47">
        <v>6351</v>
      </c>
      <c r="D62" s="274"/>
      <c r="E62" s="114" t="s">
        <v>15</v>
      </c>
      <c r="F62" s="48"/>
      <c r="G62" s="335">
        <v>3000</v>
      </c>
      <c r="H62" s="135">
        <v>1815.7</v>
      </c>
      <c r="I62" s="323">
        <f>G62+H62</f>
        <v>4815.7</v>
      </c>
      <c r="J62" s="135"/>
      <c r="K62" s="323">
        <f>I62+J62</f>
        <v>4815.7</v>
      </c>
      <c r="L62" s="135"/>
      <c r="M62" s="323">
        <f>K62+L62</f>
        <v>4815.7</v>
      </c>
      <c r="N62" s="135">
        <v>2200</v>
      </c>
      <c r="O62" s="323">
        <f>M62+N62</f>
        <v>7015.7</v>
      </c>
      <c r="P62" s="135"/>
      <c r="Q62" s="323">
        <f>O62+P62</f>
        <v>7015.7</v>
      </c>
      <c r="R62" s="135"/>
      <c r="S62" s="323">
        <f>Q62+R62</f>
        <v>7015.7</v>
      </c>
      <c r="T62" s="135"/>
      <c r="U62" s="323">
        <f>S62+T62</f>
        <v>7015.7</v>
      </c>
      <c r="V62" s="135"/>
      <c r="W62" s="323">
        <f>U62+V62</f>
        <v>7015.7</v>
      </c>
    </row>
    <row r="63" spans="1:23" ht="25.5" customHeight="1">
      <c r="A63" s="207">
        <v>32</v>
      </c>
      <c r="B63" s="72">
        <v>3147</v>
      </c>
      <c r="C63" s="49"/>
      <c r="D63" s="273"/>
      <c r="E63" s="202" t="s">
        <v>132</v>
      </c>
      <c r="F63" s="166"/>
      <c r="G63" s="336"/>
      <c r="H63" s="337"/>
      <c r="I63" s="338"/>
      <c r="J63" s="339"/>
      <c r="K63" s="340"/>
      <c r="L63" s="339"/>
      <c r="M63" s="340"/>
      <c r="N63" s="339"/>
      <c r="O63" s="340"/>
      <c r="P63" s="339"/>
      <c r="Q63" s="340"/>
      <c r="R63" s="339"/>
      <c r="S63" s="340"/>
      <c r="T63" s="339"/>
      <c r="U63" s="340"/>
      <c r="V63" s="339"/>
      <c r="W63" s="340"/>
    </row>
    <row r="64" spans="1:23" ht="16.5" customHeight="1">
      <c r="A64" s="161"/>
      <c r="B64" s="162"/>
      <c r="C64" s="43">
        <v>6351</v>
      </c>
      <c r="D64" s="203" t="s">
        <v>149</v>
      </c>
      <c r="E64" s="204" t="s">
        <v>128</v>
      </c>
      <c r="F64" s="280"/>
      <c r="G64" s="341"/>
      <c r="H64" s="165"/>
      <c r="I64" s="322"/>
      <c r="J64" s="205"/>
      <c r="K64" s="342"/>
      <c r="L64" s="221"/>
      <c r="M64" s="322"/>
      <c r="N64" s="221">
        <v>1300</v>
      </c>
      <c r="O64" s="322">
        <f>M64+N64</f>
        <v>1300</v>
      </c>
      <c r="P64" s="221"/>
      <c r="Q64" s="322">
        <f>O64+P64</f>
        <v>1300</v>
      </c>
      <c r="R64" s="221"/>
      <c r="S64" s="322">
        <f>Q64+R64</f>
        <v>1300</v>
      </c>
      <c r="T64" s="221"/>
      <c r="U64" s="322">
        <f>S64+T64</f>
        <v>1300</v>
      </c>
      <c r="V64" s="221"/>
      <c r="W64" s="322">
        <f>U64+V64</f>
        <v>1300</v>
      </c>
    </row>
    <row r="65" spans="1:23" ht="15" customHeight="1" thickBot="1">
      <c r="A65" s="45"/>
      <c r="B65" s="46"/>
      <c r="C65" s="47">
        <v>6351</v>
      </c>
      <c r="D65" s="274"/>
      <c r="E65" s="246" t="s">
        <v>15</v>
      </c>
      <c r="F65" s="157"/>
      <c r="G65" s="335"/>
      <c r="H65" s="135"/>
      <c r="I65" s="323"/>
      <c r="J65" s="206"/>
      <c r="K65" s="323"/>
      <c r="L65" s="206"/>
      <c r="M65" s="323"/>
      <c r="N65" s="206">
        <v>1300</v>
      </c>
      <c r="O65" s="323">
        <f>M65+N65</f>
        <v>1300</v>
      </c>
      <c r="P65" s="206"/>
      <c r="Q65" s="323">
        <f>O65+P65</f>
        <v>1300</v>
      </c>
      <c r="R65" s="206"/>
      <c r="S65" s="323">
        <f>Q65+R65</f>
        <v>1300</v>
      </c>
      <c r="T65" s="206"/>
      <c r="U65" s="323">
        <f>S65+T65</f>
        <v>1300</v>
      </c>
      <c r="V65" s="206"/>
      <c r="W65" s="323">
        <f>U65+V65</f>
        <v>1300</v>
      </c>
    </row>
    <row r="66" spans="1:23" ht="17.25" customHeight="1">
      <c r="A66" s="37">
        <v>38</v>
      </c>
      <c r="B66" s="38">
        <v>3121</v>
      </c>
      <c r="C66" s="39"/>
      <c r="D66" s="273"/>
      <c r="E66" s="112" t="s">
        <v>51</v>
      </c>
      <c r="F66" s="40"/>
      <c r="G66" s="327"/>
      <c r="H66" s="328"/>
      <c r="I66" s="329"/>
      <c r="J66" s="328"/>
      <c r="K66" s="329"/>
      <c r="L66" s="328"/>
      <c r="M66" s="329"/>
      <c r="N66" s="328"/>
      <c r="O66" s="329"/>
      <c r="P66" s="328"/>
      <c r="Q66" s="329"/>
      <c r="R66" s="328"/>
      <c r="S66" s="329"/>
      <c r="T66" s="328"/>
      <c r="U66" s="329"/>
      <c r="V66" s="328"/>
      <c r="W66" s="329"/>
    </row>
    <row r="67" spans="1:23" ht="12.75" customHeight="1">
      <c r="A67" s="41"/>
      <c r="B67" s="42"/>
      <c r="C67" s="43">
        <v>5331</v>
      </c>
      <c r="D67" s="187" t="s">
        <v>76</v>
      </c>
      <c r="E67" s="113" t="s">
        <v>49</v>
      </c>
      <c r="F67" s="44"/>
      <c r="G67" s="330">
        <v>800</v>
      </c>
      <c r="H67" s="103"/>
      <c r="I67" s="322">
        <f>G67+H67</f>
        <v>800</v>
      </c>
      <c r="J67" s="103"/>
      <c r="K67" s="322">
        <f>I67+J67</f>
        <v>800</v>
      </c>
      <c r="L67" s="103"/>
      <c r="M67" s="322">
        <f>K67+L67</f>
        <v>800</v>
      </c>
      <c r="N67" s="103"/>
      <c r="O67" s="322">
        <f>M67+N67</f>
        <v>800</v>
      </c>
      <c r="P67" s="103"/>
      <c r="Q67" s="322">
        <f>O67+P67</f>
        <v>800</v>
      </c>
      <c r="R67" s="103"/>
      <c r="S67" s="322">
        <f>Q67+R67</f>
        <v>800</v>
      </c>
      <c r="T67" s="103"/>
      <c r="U67" s="322">
        <f>S67+T67</f>
        <v>800</v>
      </c>
      <c r="V67" s="103"/>
      <c r="W67" s="322">
        <f aca="true" t="shared" si="1" ref="W67:W72">U67+V67</f>
        <v>800</v>
      </c>
    </row>
    <row r="68" spans="1:23" ht="12.75" customHeight="1">
      <c r="A68" s="41"/>
      <c r="B68" s="42"/>
      <c r="C68" s="43">
        <v>5331</v>
      </c>
      <c r="D68" s="187" t="s">
        <v>77</v>
      </c>
      <c r="E68" s="113" t="s">
        <v>50</v>
      </c>
      <c r="F68" s="44"/>
      <c r="G68" s="330">
        <v>150</v>
      </c>
      <c r="H68" s="103"/>
      <c r="I68" s="322">
        <f>G68+H68</f>
        <v>150</v>
      </c>
      <c r="J68" s="103"/>
      <c r="K68" s="322">
        <f>I68+J68</f>
        <v>150</v>
      </c>
      <c r="L68" s="103"/>
      <c r="M68" s="322">
        <f>K68+L68</f>
        <v>150</v>
      </c>
      <c r="N68" s="103"/>
      <c r="O68" s="322">
        <f>M68+N68</f>
        <v>150</v>
      </c>
      <c r="P68" s="103"/>
      <c r="Q68" s="322">
        <f>O68+P68</f>
        <v>150</v>
      </c>
      <c r="R68" s="103"/>
      <c r="S68" s="322">
        <f>Q68+R68</f>
        <v>150</v>
      </c>
      <c r="T68" s="103"/>
      <c r="U68" s="322">
        <f>S68+T68</f>
        <v>150</v>
      </c>
      <c r="V68" s="103"/>
      <c r="W68" s="322">
        <f t="shared" si="1"/>
        <v>150</v>
      </c>
    </row>
    <row r="69" spans="1:23" ht="12.75" customHeight="1">
      <c r="A69" s="41"/>
      <c r="B69" s="42"/>
      <c r="C69" s="182">
        <v>6351</v>
      </c>
      <c r="D69" s="187" t="s">
        <v>79</v>
      </c>
      <c r="E69" s="311" t="s">
        <v>195</v>
      </c>
      <c r="F69" s="44"/>
      <c r="G69" s="330">
        <v>1100</v>
      </c>
      <c r="H69" s="140"/>
      <c r="I69" s="322">
        <f>G69+H69</f>
        <v>1100</v>
      </c>
      <c r="J69" s="140"/>
      <c r="K69" s="322">
        <f>I69+J69</f>
        <v>1100</v>
      </c>
      <c r="L69" s="140"/>
      <c r="M69" s="322">
        <f>K69+L69</f>
        <v>1100</v>
      </c>
      <c r="N69" s="140"/>
      <c r="O69" s="322">
        <f>M69+N69</f>
        <v>1100</v>
      </c>
      <c r="P69" s="140"/>
      <c r="Q69" s="322">
        <f>O69+P69</f>
        <v>1100</v>
      </c>
      <c r="R69" s="140"/>
      <c r="S69" s="322">
        <f>Q69+R69</f>
        <v>1100</v>
      </c>
      <c r="T69" s="140"/>
      <c r="U69" s="322">
        <f>S69+T69</f>
        <v>1100</v>
      </c>
      <c r="V69" s="103">
        <v>-24</v>
      </c>
      <c r="W69" s="322">
        <f t="shared" si="1"/>
        <v>1076</v>
      </c>
    </row>
    <row r="70" spans="1:23" ht="12.75" customHeight="1">
      <c r="A70" s="41"/>
      <c r="B70" s="42"/>
      <c r="C70" s="182">
        <v>5331</v>
      </c>
      <c r="D70" s="187" t="s">
        <v>79</v>
      </c>
      <c r="E70" s="311" t="s">
        <v>195</v>
      </c>
      <c r="F70" s="44"/>
      <c r="G70" s="330"/>
      <c r="H70" s="140"/>
      <c r="I70" s="322"/>
      <c r="J70" s="140"/>
      <c r="K70" s="322"/>
      <c r="L70" s="140"/>
      <c r="M70" s="322"/>
      <c r="N70" s="140"/>
      <c r="O70" s="322"/>
      <c r="P70" s="140"/>
      <c r="Q70" s="322"/>
      <c r="R70" s="140"/>
      <c r="S70" s="322"/>
      <c r="T70" s="140"/>
      <c r="U70" s="322"/>
      <c r="V70" s="103">
        <v>24</v>
      </c>
      <c r="W70" s="322">
        <f t="shared" si="1"/>
        <v>24</v>
      </c>
    </row>
    <row r="71" spans="1:23" ht="12.75" customHeight="1">
      <c r="A71" s="41"/>
      <c r="B71" s="42"/>
      <c r="C71" s="190">
        <v>5331</v>
      </c>
      <c r="D71" s="187"/>
      <c r="E71" s="192" t="s">
        <v>32</v>
      </c>
      <c r="F71" s="44"/>
      <c r="G71" s="331">
        <v>950</v>
      </c>
      <c r="H71" s="140"/>
      <c r="I71" s="323">
        <f>G71+H71</f>
        <v>950</v>
      </c>
      <c r="J71" s="140"/>
      <c r="K71" s="323">
        <f>I71+J71</f>
        <v>950</v>
      </c>
      <c r="L71" s="140"/>
      <c r="M71" s="323">
        <f>K71+L71</f>
        <v>950</v>
      </c>
      <c r="N71" s="140"/>
      <c r="O71" s="323">
        <f>M71+N71</f>
        <v>950</v>
      </c>
      <c r="P71" s="140"/>
      <c r="Q71" s="323">
        <f>O71+P71</f>
        <v>950</v>
      </c>
      <c r="R71" s="140"/>
      <c r="S71" s="323">
        <f>Q71+R71</f>
        <v>950</v>
      </c>
      <c r="T71" s="140"/>
      <c r="U71" s="323">
        <f>S71+T71</f>
        <v>950</v>
      </c>
      <c r="V71" s="140">
        <v>24</v>
      </c>
      <c r="W71" s="323">
        <f t="shared" si="1"/>
        <v>974</v>
      </c>
    </row>
    <row r="72" spans="1:23" ht="12.75" customHeight="1" thickBot="1">
      <c r="A72" s="50"/>
      <c r="B72" s="51"/>
      <c r="C72" s="52">
        <v>6351</v>
      </c>
      <c r="D72" s="276"/>
      <c r="E72" s="138" t="s">
        <v>15</v>
      </c>
      <c r="F72" s="53"/>
      <c r="G72" s="344">
        <v>1100</v>
      </c>
      <c r="H72" s="159"/>
      <c r="I72" s="334">
        <f>G72+H72</f>
        <v>1100</v>
      </c>
      <c r="J72" s="159"/>
      <c r="K72" s="323">
        <f>I72+J72</f>
        <v>1100</v>
      </c>
      <c r="L72" s="159"/>
      <c r="M72" s="323">
        <f>K72+L72</f>
        <v>1100</v>
      </c>
      <c r="N72" s="159"/>
      <c r="O72" s="323">
        <f>M72+N72</f>
        <v>1100</v>
      </c>
      <c r="P72" s="159"/>
      <c r="Q72" s="323">
        <f>O72+P72</f>
        <v>1100</v>
      </c>
      <c r="R72" s="159"/>
      <c r="S72" s="323">
        <f>Q72+R72</f>
        <v>1100</v>
      </c>
      <c r="T72" s="159"/>
      <c r="U72" s="323">
        <f>S72+T72</f>
        <v>1100</v>
      </c>
      <c r="V72" s="159">
        <v>-24</v>
      </c>
      <c r="W72" s="323">
        <f t="shared" si="1"/>
        <v>1076</v>
      </c>
    </row>
    <row r="73" spans="1:23" ht="20.25" customHeight="1">
      <c r="A73" s="37">
        <v>39</v>
      </c>
      <c r="B73" s="38">
        <v>3121</v>
      </c>
      <c r="C73" s="39"/>
      <c r="D73" s="273"/>
      <c r="E73" s="112" t="s">
        <v>183</v>
      </c>
      <c r="F73" s="40"/>
      <c r="G73" s="327"/>
      <c r="H73" s="328"/>
      <c r="I73" s="329"/>
      <c r="J73" s="328"/>
      <c r="K73" s="329"/>
      <c r="L73" s="328"/>
      <c r="M73" s="329"/>
      <c r="N73" s="328"/>
      <c r="O73" s="329"/>
      <c r="P73" s="328"/>
      <c r="Q73" s="329"/>
      <c r="R73" s="328"/>
      <c r="S73" s="329"/>
      <c r="T73" s="328"/>
      <c r="U73" s="329"/>
      <c r="V73" s="328"/>
      <c r="W73" s="329"/>
    </row>
    <row r="74" spans="1:23" ht="12.75" customHeight="1">
      <c r="A74" s="41"/>
      <c r="B74" s="42"/>
      <c r="C74" s="43">
        <v>6351</v>
      </c>
      <c r="D74" s="187" t="s">
        <v>40</v>
      </c>
      <c r="E74" s="113" t="s">
        <v>41</v>
      </c>
      <c r="F74" s="44"/>
      <c r="G74" s="330">
        <v>2300</v>
      </c>
      <c r="H74" s="103"/>
      <c r="I74" s="322">
        <f>G74+H74</f>
        <v>2300</v>
      </c>
      <c r="J74" s="103"/>
      <c r="K74" s="322">
        <f>I74+J74</f>
        <v>2300</v>
      </c>
      <c r="L74" s="103"/>
      <c r="M74" s="322">
        <f>K74+L74</f>
        <v>2300</v>
      </c>
      <c r="N74" s="103"/>
      <c r="O74" s="322">
        <f>M74+N74</f>
        <v>2300</v>
      </c>
      <c r="P74" s="103"/>
      <c r="Q74" s="322">
        <f>O74+P74</f>
        <v>2300</v>
      </c>
      <c r="R74" s="103"/>
      <c r="S74" s="322">
        <f>Q74+R74</f>
        <v>2300</v>
      </c>
      <c r="T74" s="103"/>
      <c r="U74" s="322">
        <f>S74+T74</f>
        <v>2300</v>
      </c>
      <c r="V74" s="103"/>
      <c r="W74" s="322">
        <f>U74+V74</f>
        <v>2300</v>
      </c>
    </row>
    <row r="75" spans="1:23" ht="12.75" customHeight="1" thickBot="1">
      <c r="A75" s="45"/>
      <c r="B75" s="46"/>
      <c r="C75" s="47">
        <v>6351</v>
      </c>
      <c r="D75" s="274"/>
      <c r="E75" s="114" t="s">
        <v>15</v>
      </c>
      <c r="F75" s="48"/>
      <c r="G75" s="335">
        <v>2300</v>
      </c>
      <c r="H75" s="135"/>
      <c r="I75" s="323">
        <f>G75+H75</f>
        <v>2300</v>
      </c>
      <c r="J75" s="135"/>
      <c r="K75" s="323">
        <f>I75+J75</f>
        <v>2300</v>
      </c>
      <c r="L75" s="135"/>
      <c r="M75" s="323">
        <f>K75+L75</f>
        <v>2300</v>
      </c>
      <c r="N75" s="135"/>
      <c r="O75" s="323">
        <f>M75+N75</f>
        <v>2300</v>
      </c>
      <c r="P75" s="135"/>
      <c r="Q75" s="323">
        <f>O75+P75</f>
        <v>2300</v>
      </c>
      <c r="R75" s="135"/>
      <c r="S75" s="323">
        <f>Q75+R75</f>
        <v>2300</v>
      </c>
      <c r="T75" s="135"/>
      <c r="U75" s="323">
        <f>S75+T75</f>
        <v>2300</v>
      </c>
      <c r="V75" s="135"/>
      <c r="W75" s="323">
        <f>U75+V75</f>
        <v>2300</v>
      </c>
    </row>
    <row r="76" spans="1:23" ht="14.25" customHeight="1">
      <c r="A76" s="37">
        <v>41</v>
      </c>
      <c r="B76" s="38">
        <v>3122</v>
      </c>
      <c r="C76" s="49"/>
      <c r="D76" s="273"/>
      <c r="E76" s="115" t="s">
        <v>52</v>
      </c>
      <c r="F76" s="40"/>
      <c r="G76" s="327"/>
      <c r="H76" s="328"/>
      <c r="I76" s="329"/>
      <c r="J76" s="328"/>
      <c r="K76" s="329"/>
      <c r="L76" s="328"/>
      <c r="M76" s="329"/>
      <c r="N76" s="328"/>
      <c r="O76" s="329"/>
      <c r="P76" s="328"/>
      <c r="Q76" s="329"/>
      <c r="R76" s="328"/>
      <c r="S76" s="329"/>
      <c r="T76" s="328"/>
      <c r="U76" s="329"/>
      <c r="V76" s="328"/>
      <c r="W76" s="329"/>
    </row>
    <row r="77" spans="1:23" ht="12.75" customHeight="1">
      <c r="A77" s="41"/>
      <c r="B77" s="42"/>
      <c r="C77" s="43">
        <v>6351</v>
      </c>
      <c r="D77" s="187" t="s">
        <v>80</v>
      </c>
      <c r="E77" s="113" t="s">
        <v>53</v>
      </c>
      <c r="F77" s="44"/>
      <c r="G77" s="330">
        <v>3300</v>
      </c>
      <c r="H77" s="103"/>
      <c r="I77" s="322">
        <f>G77+H77</f>
        <v>3300</v>
      </c>
      <c r="J77" s="103"/>
      <c r="K77" s="322">
        <f>I77+J77</f>
        <v>3300</v>
      </c>
      <c r="L77" s="103"/>
      <c r="M77" s="322">
        <f>K77+L77</f>
        <v>3300</v>
      </c>
      <c r="N77" s="103"/>
      <c r="O77" s="322">
        <f>M77+N77</f>
        <v>3300</v>
      </c>
      <c r="P77" s="103"/>
      <c r="Q77" s="322">
        <f>O77+P77</f>
        <v>3300</v>
      </c>
      <c r="R77" s="103"/>
      <c r="S77" s="322">
        <f>Q77+R77</f>
        <v>3300</v>
      </c>
      <c r="T77" s="103"/>
      <c r="U77" s="322">
        <f>S77+T77</f>
        <v>3300</v>
      </c>
      <c r="V77" s="103"/>
      <c r="W77" s="322">
        <f>U77+V77</f>
        <v>3300</v>
      </c>
    </row>
    <row r="78" spans="1:23" ht="12.75" customHeight="1">
      <c r="A78" s="282"/>
      <c r="B78" s="283"/>
      <c r="C78" s="399">
        <v>5331</v>
      </c>
      <c r="D78" s="147" t="s">
        <v>204</v>
      </c>
      <c r="E78" s="408" t="s">
        <v>201</v>
      </c>
      <c r="F78" s="400"/>
      <c r="G78" s="347"/>
      <c r="H78" s="284"/>
      <c r="I78" s="322"/>
      <c r="J78" s="284"/>
      <c r="K78" s="322"/>
      <c r="L78" s="284"/>
      <c r="M78" s="322"/>
      <c r="N78" s="284"/>
      <c r="O78" s="322"/>
      <c r="P78" s="284"/>
      <c r="Q78" s="322"/>
      <c r="R78" s="284"/>
      <c r="S78" s="322"/>
      <c r="T78" s="284"/>
      <c r="U78" s="322"/>
      <c r="V78" s="284">
        <v>100</v>
      </c>
      <c r="W78" s="322">
        <f>U78+V78</f>
        <v>100</v>
      </c>
    </row>
    <row r="79" spans="1:23" ht="12.75" customHeight="1">
      <c r="A79" s="282"/>
      <c r="B79" s="283"/>
      <c r="C79" s="190">
        <v>5331</v>
      </c>
      <c r="D79" s="187"/>
      <c r="E79" s="192" t="s">
        <v>32</v>
      </c>
      <c r="F79" s="400"/>
      <c r="G79" s="347"/>
      <c r="H79" s="284"/>
      <c r="I79" s="322"/>
      <c r="J79" s="284"/>
      <c r="K79" s="322"/>
      <c r="L79" s="284"/>
      <c r="M79" s="322"/>
      <c r="N79" s="284"/>
      <c r="O79" s="322"/>
      <c r="P79" s="284"/>
      <c r="Q79" s="322"/>
      <c r="R79" s="284"/>
      <c r="S79" s="322"/>
      <c r="T79" s="284"/>
      <c r="U79" s="322"/>
      <c r="V79" s="287">
        <v>100</v>
      </c>
      <c r="W79" s="323">
        <f>U79+V79</f>
        <v>100</v>
      </c>
    </row>
    <row r="80" spans="1:23" ht="12.75" customHeight="1" thickBot="1">
      <c r="A80" s="45"/>
      <c r="B80" s="46"/>
      <c r="C80" s="47">
        <v>6351</v>
      </c>
      <c r="D80" s="274"/>
      <c r="E80" s="114" t="s">
        <v>15</v>
      </c>
      <c r="F80" s="48"/>
      <c r="G80" s="335">
        <v>3300</v>
      </c>
      <c r="H80" s="135"/>
      <c r="I80" s="323">
        <f>G80+H80</f>
        <v>3300</v>
      </c>
      <c r="J80" s="135"/>
      <c r="K80" s="323">
        <f>I80+J80</f>
        <v>3300</v>
      </c>
      <c r="L80" s="135"/>
      <c r="M80" s="323">
        <f>K80+L80</f>
        <v>3300</v>
      </c>
      <c r="N80" s="135"/>
      <c r="O80" s="323">
        <f>M80+N80</f>
        <v>3300</v>
      </c>
      <c r="P80" s="135"/>
      <c r="Q80" s="323">
        <f>O80+P80</f>
        <v>3300</v>
      </c>
      <c r="R80" s="135"/>
      <c r="S80" s="323">
        <f>Q80+R80</f>
        <v>3300</v>
      </c>
      <c r="T80" s="135"/>
      <c r="U80" s="323">
        <f>S80+T80</f>
        <v>3300</v>
      </c>
      <c r="V80" s="135"/>
      <c r="W80" s="323">
        <f>U80+V80</f>
        <v>3300</v>
      </c>
    </row>
    <row r="81" spans="1:23" ht="27" customHeight="1">
      <c r="A81" s="71">
        <v>44</v>
      </c>
      <c r="B81" s="71">
        <v>3123</v>
      </c>
      <c r="C81" s="72"/>
      <c r="D81" s="178"/>
      <c r="E81" s="117" t="s">
        <v>66</v>
      </c>
      <c r="F81" s="40"/>
      <c r="G81" s="327"/>
      <c r="H81" s="328"/>
      <c r="I81" s="329"/>
      <c r="J81" s="328"/>
      <c r="K81" s="329"/>
      <c r="L81" s="328"/>
      <c r="M81" s="329"/>
      <c r="N81" s="328"/>
      <c r="O81" s="329"/>
      <c r="P81" s="328"/>
      <c r="Q81" s="329"/>
      <c r="R81" s="328"/>
      <c r="S81" s="329"/>
      <c r="T81" s="328"/>
      <c r="U81" s="329"/>
      <c r="V81" s="328"/>
      <c r="W81" s="329"/>
    </row>
    <row r="82" spans="1:23" ht="12.75" customHeight="1">
      <c r="A82" s="74"/>
      <c r="B82" s="75"/>
      <c r="C82" s="76">
        <v>6351</v>
      </c>
      <c r="D82" s="187" t="s">
        <v>67</v>
      </c>
      <c r="E82" s="119" t="s">
        <v>68</v>
      </c>
      <c r="F82" s="133"/>
      <c r="G82" s="330"/>
      <c r="H82" s="103"/>
      <c r="I82" s="322">
        <f>G82+H82</f>
        <v>0</v>
      </c>
      <c r="J82" s="103">
        <v>1950</v>
      </c>
      <c r="K82" s="322">
        <f>I82+J82</f>
        <v>1950</v>
      </c>
      <c r="L82" s="103"/>
      <c r="M82" s="322">
        <f>K82+L82</f>
        <v>1950</v>
      </c>
      <c r="N82" s="103"/>
      <c r="O82" s="322">
        <f>M82+N82</f>
        <v>1950</v>
      </c>
      <c r="P82" s="103"/>
      <c r="Q82" s="322">
        <f>O82+P82</f>
        <v>1950</v>
      </c>
      <c r="R82" s="103"/>
      <c r="S82" s="322">
        <f>Q82+R82</f>
        <v>1950</v>
      </c>
      <c r="T82" s="103"/>
      <c r="U82" s="322">
        <f>S82+T82</f>
        <v>1950</v>
      </c>
      <c r="V82" s="103"/>
      <c r="W82" s="322">
        <f>U82+V82</f>
        <v>1950</v>
      </c>
    </row>
    <row r="83" spans="1:23" ht="12.75" customHeight="1">
      <c r="A83" s="197"/>
      <c r="B83" s="198"/>
      <c r="C83" s="146">
        <v>6351</v>
      </c>
      <c r="D83" s="187" t="s">
        <v>191</v>
      </c>
      <c r="E83" s="188" t="s">
        <v>189</v>
      </c>
      <c r="F83" s="132"/>
      <c r="G83" s="347"/>
      <c r="H83" s="284"/>
      <c r="I83" s="348"/>
      <c r="J83" s="284"/>
      <c r="K83" s="348"/>
      <c r="L83" s="284"/>
      <c r="M83" s="348"/>
      <c r="N83" s="284"/>
      <c r="O83" s="348"/>
      <c r="P83" s="284"/>
      <c r="Q83" s="348"/>
      <c r="R83" s="284"/>
      <c r="S83" s="348"/>
      <c r="T83" s="284">
        <v>700</v>
      </c>
      <c r="U83" s="348">
        <v>700</v>
      </c>
      <c r="V83" s="284"/>
      <c r="W83" s="348">
        <v>700</v>
      </c>
    </row>
    <row r="84" spans="1:23" ht="15.75" customHeight="1" thickBot="1">
      <c r="A84" s="66"/>
      <c r="B84" s="67"/>
      <c r="C84" s="47">
        <v>6351</v>
      </c>
      <c r="D84" s="272"/>
      <c r="E84" s="120" t="s">
        <v>15</v>
      </c>
      <c r="F84" s="48"/>
      <c r="G84" s="335"/>
      <c r="H84" s="258"/>
      <c r="I84" s="325">
        <f>G84+H84</f>
        <v>0</v>
      </c>
      <c r="J84" s="258">
        <v>1950</v>
      </c>
      <c r="K84" s="325">
        <f>I84+J84</f>
        <v>1950</v>
      </c>
      <c r="L84" s="258"/>
      <c r="M84" s="325">
        <f>K84+L84</f>
        <v>1950</v>
      </c>
      <c r="N84" s="258"/>
      <c r="O84" s="325">
        <f>M84+N84</f>
        <v>1950</v>
      </c>
      <c r="P84" s="258"/>
      <c r="Q84" s="325">
        <f>O84+P84</f>
        <v>1950</v>
      </c>
      <c r="R84" s="258"/>
      <c r="S84" s="325">
        <f>Q84+R84</f>
        <v>1950</v>
      </c>
      <c r="T84" s="258">
        <v>700</v>
      </c>
      <c r="U84" s="325">
        <f>S84+T84</f>
        <v>2650</v>
      </c>
      <c r="V84" s="258"/>
      <c r="W84" s="325">
        <f>U84+V84</f>
        <v>2650</v>
      </c>
    </row>
    <row r="85" spans="1:23" ht="27" customHeight="1">
      <c r="A85" s="176">
        <v>45</v>
      </c>
      <c r="B85" s="176">
        <v>3124</v>
      </c>
      <c r="C85" s="177"/>
      <c r="D85" s="178"/>
      <c r="E85" s="179" t="s">
        <v>75</v>
      </c>
      <c r="F85" s="220" t="s">
        <v>109</v>
      </c>
      <c r="G85" s="327"/>
      <c r="H85" s="328"/>
      <c r="I85" s="329"/>
      <c r="J85" s="328"/>
      <c r="K85" s="329"/>
      <c r="L85" s="328"/>
      <c r="M85" s="329"/>
      <c r="N85" s="328"/>
      <c r="O85" s="329"/>
      <c r="P85" s="328"/>
      <c r="Q85" s="329"/>
      <c r="R85" s="328"/>
      <c r="S85" s="329"/>
      <c r="T85" s="328"/>
      <c r="U85" s="329"/>
      <c r="V85" s="328"/>
      <c r="W85" s="329"/>
    </row>
    <row r="86" spans="1:23" ht="12.75" customHeight="1">
      <c r="A86" s="180"/>
      <c r="B86" s="181"/>
      <c r="C86" s="182">
        <v>6351</v>
      </c>
      <c r="D86" s="211" t="s">
        <v>81</v>
      </c>
      <c r="E86" s="183" t="s">
        <v>119</v>
      </c>
      <c r="F86" s="133" t="s">
        <v>86</v>
      </c>
      <c r="G86" s="330"/>
      <c r="H86" s="158">
        <v>16253</v>
      </c>
      <c r="I86" s="322">
        <f>G86+H86</f>
        <v>16253</v>
      </c>
      <c r="J86" s="158"/>
      <c r="K86" s="342">
        <f>I86+J86</f>
        <v>16253</v>
      </c>
      <c r="L86" s="158"/>
      <c r="M86" s="342">
        <f>K86+L86</f>
        <v>16253</v>
      </c>
      <c r="N86" s="158"/>
      <c r="O86" s="342">
        <f aca="true" t="shared" si="2" ref="O86:O91">M86+N86</f>
        <v>16253</v>
      </c>
      <c r="P86" s="158"/>
      <c r="Q86" s="342">
        <f aca="true" t="shared" si="3" ref="Q86:Q91">O86+P86</f>
        <v>16253</v>
      </c>
      <c r="R86" s="158"/>
      <c r="S86" s="342">
        <f aca="true" t="shared" si="4" ref="S86:S91">Q86+R86</f>
        <v>16253</v>
      </c>
      <c r="T86" s="158"/>
      <c r="U86" s="342">
        <f aca="true" t="shared" si="5" ref="U86:U91">S86+T86</f>
        <v>16253</v>
      </c>
      <c r="V86" s="158"/>
      <c r="W86" s="342">
        <f aca="true" t="shared" si="6" ref="W86:W91">U86+V86</f>
        <v>16253</v>
      </c>
    </row>
    <row r="87" spans="1:23" ht="12.75" customHeight="1">
      <c r="A87" s="180"/>
      <c r="B87" s="185"/>
      <c r="C87" s="186">
        <v>6351</v>
      </c>
      <c r="D87" s="211" t="s">
        <v>81</v>
      </c>
      <c r="E87" s="183" t="s">
        <v>119</v>
      </c>
      <c r="F87" s="133"/>
      <c r="G87" s="330"/>
      <c r="H87" s="158"/>
      <c r="I87" s="322"/>
      <c r="J87" s="158"/>
      <c r="K87" s="342"/>
      <c r="L87" s="158"/>
      <c r="M87" s="342"/>
      <c r="N87" s="158">
        <v>8300</v>
      </c>
      <c r="O87" s="342">
        <f t="shared" si="2"/>
        <v>8300</v>
      </c>
      <c r="P87" s="158"/>
      <c r="Q87" s="342">
        <f t="shared" si="3"/>
        <v>8300</v>
      </c>
      <c r="R87" s="158"/>
      <c r="S87" s="342">
        <f t="shared" si="4"/>
        <v>8300</v>
      </c>
      <c r="T87" s="158"/>
      <c r="U87" s="342">
        <f t="shared" si="5"/>
        <v>8300</v>
      </c>
      <c r="V87" s="158"/>
      <c r="W87" s="342">
        <f t="shared" si="6"/>
        <v>8300</v>
      </c>
    </row>
    <row r="88" spans="1:23" ht="12.75" customHeight="1">
      <c r="A88" s="180"/>
      <c r="B88" s="185"/>
      <c r="C88" s="186">
        <v>6351</v>
      </c>
      <c r="D88" s="187" t="s">
        <v>150</v>
      </c>
      <c r="E88" s="183" t="s">
        <v>129</v>
      </c>
      <c r="F88" s="133"/>
      <c r="G88" s="330"/>
      <c r="H88" s="158"/>
      <c r="I88" s="322"/>
      <c r="J88" s="158"/>
      <c r="K88" s="342"/>
      <c r="L88" s="158"/>
      <c r="M88" s="342"/>
      <c r="N88" s="158">
        <v>600</v>
      </c>
      <c r="O88" s="342">
        <f t="shared" si="2"/>
        <v>600</v>
      </c>
      <c r="P88" s="158"/>
      <c r="Q88" s="342">
        <f t="shared" si="3"/>
        <v>600</v>
      </c>
      <c r="R88" s="158"/>
      <c r="S88" s="342">
        <f t="shared" si="4"/>
        <v>600</v>
      </c>
      <c r="T88" s="158"/>
      <c r="U88" s="342">
        <f t="shared" si="5"/>
        <v>600</v>
      </c>
      <c r="V88" s="158"/>
      <c r="W88" s="342">
        <f t="shared" si="6"/>
        <v>600</v>
      </c>
    </row>
    <row r="89" spans="1:23" ht="12.75" customHeight="1">
      <c r="A89" s="190"/>
      <c r="B89" s="185"/>
      <c r="C89" s="186">
        <v>5331</v>
      </c>
      <c r="D89" s="187" t="s">
        <v>87</v>
      </c>
      <c r="E89" s="188" t="s">
        <v>88</v>
      </c>
      <c r="F89" s="133"/>
      <c r="G89" s="330"/>
      <c r="H89" s="158"/>
      <c r="I89" s="322"/>
      <c r="J89" s="213">
        <v>1700</v>
      </c>
      <c r="K89" s="342">
        <f>I89+J89</f>
        <v>1700</v>
      </c>
      <c r="L89" s="174"/>
      <c r="M89" s="342">
        <f>K89+L89</f>
        <v>1700</v>
      </c>
      <c r="N89" s="174"/>
      <c r="O89" s="342">
        <f t="shared" si="2"/>
        <v>1700</v>
      </c>
      <c r="P89" s="174"/>
      <c r="Q89" s="342">
        <f t="shared" si="3"/>
        <v>1700</v>
      </c>
      <c r="R89" s="174"/>
      <c r="S89" s="342">
        <f t="shared" si="4"/>
        <v>1700</v>
      </c>
      <c r="T89" s="174"/>
      <c r="U89" s="342">
        <f t="shared" si="5"/>
        <v>1700</v>
      </c>
      <c r="V89" s="174"/>
      <c r="W89" s="342">
        <f t="shared" si="6"/>
        <v>1700</v>
      </c>
    </row>
    <row r="90" spans="1:23" ht="12.75" customHeight="1">
      <c r="A90" s="184"/>
      <c r="B90" s="189"/>
      <c r="C90" s="190">
        <v>5331</v>
      </c>
      <c r="D90" s="191"/>
      <c r="E90" s="192" t="s">
        <v>32</v>
      </c>
      <c r="F90" s="133"/>
      <c r="G90" s="330"/>
      <c r="H90" s="158"/>
      <c r="I90" s="322"/>
      <c r="J90" s="214">
        <v>1700</v>
      </c>
      <c r="K90" s="345">
        <f>I90+J90</f>
        <v>1700</v>
      </c>
      <c r="L90" s="175"/>
      <c r="M90" s="345">
        <f>K90+L90</f>
        <v>1700</v>
      </c>
      <c r="N90" s="175"/>
      <c r="O90" s="345">
        <f t="shared" si="2"/>
        <v>1700</v>
      </c>
      <c r="P90" s="175"/>
      <c r="Q90" s="345">
        <f t="shared" si="3"/>
        <v>1700</v>
      </c>
      <c r="R90" s="175"/>
      <c r="S90" s="345">
        <f t="shared" si="4"/>
        <v>1700</v>
      </c>
      <c r="T90" s="175"/>
      <c r="U90" s="345">
        <f t="shared" si="5"/>
        <v>1700</v>
      </c>
      <c r="V90" s="175"/>
      <c r="W90" s="345">
        <f t="shared" si="6"/>
        <v>1700</v>
      </c>
    </row>
    <row r="91" spans="1:23" ht="15.75" customHeight="1" thickBot="1">
      <c r="A91" s="193"/>
      <c r="B91" s="194"/>
      <c r="C91" s="190">
        <v>6351</v>
      </c>
      <c r="D91" s="195"/>
      <c r="E91" s="196" t="s">
        <v>15</v>
      </c>
      <c r="F91" s="53"/>
      <c r="G91" s="344"/>
      <c r="H91" s="159">
        <v>16253</v>
      </c>
      <c r="I91" s="346">
        <f>G91+H91</f>
        <v>16253</v>
      </c>
      <c r="J91" s="159"/>
      <c r="K91" s="345">
        <f>I91+J91</f>
        <v>16253</v>
      </c>
      <c r="L91" s="159"/>
      <c r="M91" s="345">
        <f>K91+L91</f>
        <v>16253</v>
      </c>
      <c r="N91" s="159">
        <v>8900</v>
      </c>
      <c r="O91" s="345">
        <f t="shared" si="2"/>
        <v>25153</v>
      </c>
      <c r="P91" s="159"/>
      <c r="Q91" s="345">
        <f t="shared" si="3"/>
        <v>25153</v>
      </c>
      <c r="R91" s="159"/>
      <c r="S91" s="345">
        <f t="shared" si="4"/>
        <v>25153</v>
      </c>
      <c r="T91" s="159"/>
      <c r="U91" s="345">
        <f t="shared" si="5"/>
        <v>25153</v>
      </c>
      <c r="V91" s="159"/>
      <c r="W91" s="345">
        <f t="shared" si="6"/>
        <v>25153</v>
      </c>
    </row>
    <row r="92" spans="1:23" ht="15" customHeight="1">
      <c r="A92" s="71">
        <v>46</v>
      </c>
      <c r="B92" s="71">
        <v>3114</v>
      </c>
      <c r="C92" s="72"/>
      <c r="D92" s="178"/>
      <c r="E92" s="117" t="s">
        <v>69</v>
      </c>
      <c r="F92" s="40"/>
      <c r="G92" s="327"/>
      <c r="H92" s="328"/>
      <c r="I92" s="329"/>
      <c r="J92" s="328"/>
      <c r="K92" s="329"/>
      <c r="L92" s="328"/>
      <c r="M92" s="329"/>
      <c r="N92" s="328"/>
      <c r="O92" s="329"/>
      <c r="P92" s="328"/>
      <c r="Q92" s="329"/>
      <c r="R92" s="328"/>
      <c r="S92" s="329"/>
      <c r="T92" s="328"/>
      <c r="U92" s="329"/>
      <c r="V92" s="328"/>
      <c r="W92" s="329"/>
    </row>
    <row r="93" spans="1:23" ht="12.75" customHeight="1">
      <c r="A93" s="74"/>
      <c r="B93" s="75"/>
      <c r="C93" s="146">
        <v>6351</v>
      </c>
      <c r="D93" s="147" t="s">
        <v>70</v>
      </c>
      <c r="E93" s="148" t="s">
        <v>71</v>
      </c>
      <c r="F93" s="133"/>
      <c r="G93" s="330"/>
      <c r="H93" s="103"/>
      <c r="I93" s="322">
        <f>G93+H93</f>
        <v>0</v>
      </c>
      <c r="J93" s="103">
        <v>3332</v>
      </c>
      <c r="K93" s="342">
        <f>I93+J93</f>
        <v>3332</v>
      </c>
      <c r="L93" s="103"/>
      <c r="M93" s="322">
        <f>K93+L93</f>
        <v>3332</v>
      </c>
      <c r="N93" s="103"/>
      <c r="O93" s="322">
        <f>M93+N93</f>
        <v>3332</v>
      </c>
      <c r="P93" s="103"/>
      <c r="Q93" s="322">
        <f>O93+P93</f>
        <v>3332</v>
      </c>
      <c r="R93" s="103"/>
      <c r="S93" s="322">
        <f>Q93+R93</f>
        <v>3332</v>
      </c>
      <c r="T93" s="103"/>
      <c r="U93" s="322">
        <f>S93+T93</f>
        <v>3332</v>
      </c>
      <c r="V93" s="103"/>
      <c r="W93" s="322">
        <f>U93+V93</f>
        <v>3332</v>
      </c>
    </row>
    <row r="94" spans="1:23" ht="15.75" customHeight="1" thickBot="1">
      <c r="A94" s="66"/>
      <c r="B94" s="67"/>
      <c r="C94" s="137">
        <v>6351</v>
      </c>
      <c r="D94" s="195"/>
      <c r="E94" s="150" t="s">
        <v>15</v>
      </c>
      <c r="F94" s="53"/>
      <c r="G94" s="344"/>
      <c r="H94" s="159"/>
      <c r="I94" s="325">
        <f>G94+H94</f>
        <v>0</v>
      </c>
      <c r="J94" s="159">
        <v>3332</v>
      </c>
      <c r="K94" s="323">
        <f>I94+J94</f>
        <v>3332</v>
      </c>
      <c r="L94" s="159"/>
      <c r="M94" s="323">
        <f>K94+L94</f>
        <v>3332</v>
      </c>
      <c r="N94" s="159"/>
      <c r="O94" s="323">
        <f>M94+N94</f>
        <v>3332</v>
      </c>
      <c r="P94" s="159"/>
      <c r="Q94" s="323">
        <f>O94+P94</f>
        <v>3332</v>
      </c>
      <c r="R94" s="159"/>
      <c r="S94" s="323">
        <f>Q94+R94</f>
        <v>3332</v>
      </c>
      <c r="T94" s="159"/>
      <c r="U94" s="323">
        <f>S94+T94</f>
        <v>3332</v>
      </c>
      <c r="V94" s="159"/>
      <c r="W94" s="323">
        <f>U94+V94</f>
        <v>3332</v>
      </c>
    </row>
    <row r="95" spans="1:23" ht="27" customHeight="1">
      <c r="A95" s="37">
        <v>47</v>
      </c>
      <c r="B95" s="38">
        <v>3114</v>
      </c>
      <c r="C95" s="49"/>
      <c r="D95" s="273"/>
      <c r="E95" s="115" t="s">
        <v>34</v>
      </c>
      <c r="F95" s="40"/>
      <c r="G95" s="327"/>
      <c r="H95" s="328"/>
      <c r="I95" s="329"/>
      <c r="J95" s="328"/>
      <c r="K95" s="329"/>
      <c r="L95" s="328"/>
      <c r="M95" s="329"/>
      <c r="N95" s="328"/>
      <c r="O95" s="329"/>
      <c r="P95" s="328"/>
      <c r="Q95" s="329"/>
      <c r="R95" s="328"/>
      <c r="S95" s="329"/>
      <c r="T95" s="328"/>
      <c r="U95" s="329"/>
      <c r="V95" s="328"/>
      <c r="W95" s="329"/>
    </row>
    <row r="96" spans="1:23" ht="12.75" customHeight="1">
      <c r="A96" s="41"/>
      <c r="B96" s="42"/>
      <c r="C96" s="43">
        <v>6351</v>
      </c>
      <c r="D96" s="187" t="s">
        <v>37</v>
      </c>
      <c r="E96" s="311" t="s">
        <v>35</v>
      </c>
      <c r="F96" s="133"/>
      <c r="G96" s="330">
        <v>3000</v>
      </c>
      <c r="H96" s="140"/>
      <c r="I96" s="322">
        <f>G96+H96</f>
        <v>3000</v>
      </c>
      <c r="J96" s="140"/>
      <c r="K96" s="322">
        <f>I96+J96</f>
        <v>3000</v>
      </c>
      <c r="L96" s="140"/>
      <c r="M96" s="322">
        <f>K96+L96</f>
        <v>3000</v>
      </c>
      <c r="N96" s="140"/>
      <c r="O96" s="322">
        <f>M96+N96</f>
        <v>3000</v>
      </c>
      <c r="P96" s="140"/>
      <c r="Q96" s="322">
        <f>O96+P96</f>
        <v>3000</v>
      </c>
      <c r="R96" s="140"/>
      <c r="S96" s="322">
        <f>Q96+R96</f>
        <v>3000</v>
      </c>
      <c r="T96" s="140"/>
      <c r="U96" s="322">
        <f>S96+T96</f>
        <v>3000</v>
      </c>
      <c r="V96" s="103">
        <v>31</v>
      </c>
      <c r="W96" s="322">
        <f>U96+V96</f>
        <v>3031</v>
      </c>
    </row>
    <row r="97" spans="1:23" ht="12.75" customHeight="1">
      <c r="A97" s="41"/>
      <c r="B97" s="42"/>
      <c r="C97" s="43">
        <v>6351</v>
      </c>
      <c r="D97" s="187" t="s">
        <v>175</v>
      </c>
      <c r="E97" s="311" t="s">
        <v>165</v>
      </c>
      <c r="F97" s="281"/>
      <c r="G97" s="330"/>
      <c r="H97" s="140"/>
      <c r="I97" s="322"/>
      <c r="J97" s="140"/>
      <c r="K97" s="322"/>
      <c r="L97" s="140"/>
      <c r="M97" s="322"/>
      <c r="N97" s="140"/>
      <c r="O97" s="322"/>
      <c r="P97" s="103">
        <v>150</v>
      </c>
      <c r="Q97" s="322">
        <f>O97+P97</f>
        <v>150</v>
      </c>
      <c r="R97" s="103"/>
      <c r="S97" s="322">
        <f>Q97+R97</f>
        <v>150</v>
      </c>
      <c r="T97" s="103"/>
      <c r="U97" s="322">
        <f>S97+T97</f>
        <v>150</v>
      </c>
      <c r="V97" s="103">
        <v>-31</v>
      </c>
      <c r="W97" s="322">
        <f>U97+V97</f>
        <v>119</v>
      </c>
    </row>
    <row r="98" spans="1:23" ht="12.75" customHeight="1" thickBot="1">
      <c r="A98" s="50"/>
      <c r="B98" s="51"/>
      <c r="C98" s="52">
        <v>6351</v>
      </c>
      <c r="D98" s="276"/>
      <c r="E98" s="138" t="s">
        <v>15</v>
      </c>
      <c r="F98" s="53"/>
      <c r="G98" s="344">
        <v>3000</v>
      </c>
      <c r="H98" s="159"/>
      <c r="I98" s="346">
        <f>G98+H98</f>
        <v>3000</v>
      </c>
      <c r="J98" s="159"/>
      <c r="K98" s="334">
        <f>I98+J98</f>
        <v>3000</v>
      </c>
      <c r="L98" s="159"/>
      <c r="M98" s="334">
        <f>K98+L98</f>
        <v>3000</v>
      </c>
      <c r="N98" s="159"/>
      <c r="O98" s="334">
        <f>M98+N98</f>
        <v>3000</v>
      </c>
      <c r="P98" s="371">
        <v>150</v>
      </c>
      <c r="Q98" s="334">
        <f>O98+P98</f>
        <v>3150</v>
      </c>
      <c r="R98" s="159"/>
      <c r="S98" s="334">
        <f>Q98+R98</f>
        <v>3150</v>
      </c>
      <c r="T98" s="159"/>
      <c r="U98" s="334">
        <f>S98+T98</f>
        <v>3150</v>
      </c>
      <c r="V98" s="159">
        <v>0</v>
      </c>
      <c r="W98" s="334">
        <f>U98+V98</f>
        <v>3150</v>
      </c>
    </row>
    <row r="99" spans="1:23" ht="27" customHeight="1">
      <c r="A99" s="37">
        <v>49</v>
      </c>
      <c r="B99" s="38">
        <v>4322</v>
      </c>
      <c r="C99" s="49"/>
      <c r="D99" s="273"/>
      <c r="E99" s="115" t="s">
        <v>131</v>
      </c>
      <c r="F99" s="40"/>
      <c r="G99" s="327"/>
      <c r="H99" s="328"/>
      <c r="I99" s="329"/>
      <c r="J99" s="328"/>
      <c r="K99" s="329"/>
      <c r="L99" s="328"/>
      <c r="M99" s="329"/>
      <c r="N99" s="328"/>
      <c r="O99" s="329"/>
      <c r="P99" s="328"/>
      <c r="Q99" s="329"/>
      <c r="R99" s="328"/>
      <c r="S99" s="329"/>
      <c r="T99" s="328"/>
      <c r="U99" s="329"/>
      <c r="V99" s="328"/>
      <c r="W99" s="329"/>
    </row>
    <row r="100" spans="1:23" ht="12.75" customHeight="1">
      <c r="A100" s="41"/>
      <c r="B100" s="42"/>
      <c r="C100" s="43">
        <v>5331</v>
      </c>
      <c r="D100" s="187" t="s">
        <v>151</v>
      </c>
      <c r="E100" s="113" t="s">
        <v>133</v>
      </c>
      <c r="F100" s="44"/>
      <c r="G100" s="330"/>
      <c r="H100" s="103"/>
      <c r="I100" s="322"/>
      <c r="J100" s="103"/>
      <c r="K100" s="342"/>
      <c r="L100" s="103"/>
      <c r="M100" s="322"/>
      <c r="N100" s="103">
        <v>4000</v>
      </c>
      <c r="O100" s="322">
        <f>M100+N100</f>
        <v>4000</v>
      </c>
      <c r="P100" s="103"/>
      <c r="Q100" s="322">
        <f>O100+P100</f>
        <v>4000</v>
      </c>
      <c r="R100" s="103"/>
      <c r="S100" s="322">
        <f>Q100+R100</f>
        <v>4000</v>
      </c>
      <c r="T100" s="103"/>
      <c r="U100" s="322">
        <f>S100+T100</f>
        <v>4000</v>
      </c>
      <c r="V100" s="103"/>
      <c r="W100" s="322">
        <f>U100+V100</f>
        <v>4000</v>
      </c>
    </row>
    <row r="101" spans="1:23" ht="12.75" customHeight="1" thickBot="1">
      <c r="A101" s="45" t="s">
        <v>190</v>
      </c>
      <c r="B101" s="46"/>
      <c r="C101" s="47">
        <v>5331</v>
      </c>
      <c r="D101" s="274"/>
      <c r="E101" s="313" t="s">
        <v>32</v>
      </c>
      <c r="F101" s="157"/>
      <c r="G101" s="335"/>
      <c r="H101" s="258"/>
      <c r="I101" s="325"/>
      <c r="J101" s="258"/>
      <c r="K101" s="325"/>
      <c r="L101" s="258"/>
      <c r="M101" s="325"/>
      <c r="N101" s="258">
        <v>4000</v>
      </c>
      <c r="O101" s="325">
        <f>M101+N101</f>
        <v>4000</v>
      </c>
      <c r="P101" s="258"/>
      <c r="Q101" s="325">
        <f>O101+P101</f>
        <v>4000</v>
      </c>
      <c r="R101" s="258"/>
      <c r="S101" s="325">
        <f>Q101+R101</f>
        <v>4000</v>
      </c>
      <c r="T101" s="258"/>
      <c r="U101" s="325">
        <f>S101+T101</f>
        <v>4000</v>
      </c>
      <c r="V101" s="258"/>
      <c r="W101" s="325">
        <f>U101+V101</f>
        <v>4000</v>
      </c>
    </row>
    <row r="102" spans="1:23" ht="26.25" customHeight="1">
      <c r="A102" s="54">
        <v>57</v>
      </c>
      <c r="B102" s="163">
        <v>3123</v>
      </c>
      <c r="C102" s="72"/>
      <c r="D102" s="266"/>
      <c r="E102" s="396" t="s">
        <v>200</v>
      </c>
      <c r="F102" s="166"/>
      <c r="G102" s="336"/>
      <c r="H102" s="397"/>
      <c r="I102" s="338"/>
      <c r="J102" s="397"/>
      <c r="K102" s="338"/>
      <c r="L102" s="397"/>
      <c r="M102" s="338"/>
      <c r="N102" s="397"/>
      <c r="O102" s="338"/>
      <c r="P102" s="397"/>
      <c r="Q102" s="338"/>
      <c r="R102" s="397"/>
      <c r="S102" s="338"/>
      <c r="T102" s="397"/>
      <c r="U102" s="338"/>
      <c r="V102" s="397"/>
      <c r="W102" s="338"/>
    </row>
    <row r="103" spans="1:23" ht="12.75" customHeight="1">
      <c r="A103" s="256"/>
      <c r="B103" s="238"/>
      <c r="C103" s="243">
        <v>6351</v>
      </c>
      <c r="D103" s="278" t="s">
        <v>205</v>
      </c>
      <c r="E103" s="409" t="s">
        <v>210</v>
      </c>
      <c r="F103" s="247"/>
      <c r="G103" s="333"/>
      <c r="H103" s="398"/>
      <c r="I103" s="334"/>
      <c r="J103" s="398"/>
      <c r="K103" s="334"/>
      <c r="L103" s="398"/>
      <c r="M103" s="334"/>
      <c r="N103" s="398"/>
      <c r="O103" s="334"/>
      <c r="P103" s="398"/>
      <c r="Q103" s="334"/>
      <c r="R103" s="398"/>
      <c r="S103" s="334"/>
      <c r="T103" s="398"/>
      <c r="U103" s="334"/>
      <c r="V103" s="165">
        <v>85</v>
      </c>
      <c r="W103" s="322">
        <f>U103+V103</f>
        <v>85</v>
      </c>
    </row>
    <row r="104" spans="1:23" ht="12.75" customHeight="1" thickBot="1">
      <c r="A104" s="161"/>
      <c r="B104" s="162"/>
      <c r="C104" s="52">
        <v>6351</v>
      </c>
      <c r="D104" s="276"/>
      <c r="E104" s="410" t="s">
        <v>15</v>
      </c>
      <c r="F104" s="394"/>
      <c r="G104" s="344"/>
      <c r="H104" s="395"/>
      <c r="I104" s="346"/>
      <c r="J104" s="395"/>
      <c r="K104" s="346"/>
      <c r="L104" s="395"/>
      <c r="M104" s="346"/>
      <c r="N104" s="395"/>
      <c r="O104" s="346"/>
      <c r="P104" s="395"/>
      <c r="Q104" s="346"/>
      <c r="R104" s="395"/>
      <c r="S104" s="346"/>
      <c r="T104" s="395"/>
      <c r="U104" s="346"/>
      <c r="V104" s="395">
        <v>85</v>
      </c>
      <c r="W104" s="325">
        <f>U104+V104</f>
        <v>85</v>
      </c>
    </row>
    <row r="105" spans="1:23" ht="12.75" customHeight="1">
      <c r="A105" s="37">
        <v>58</v>
      </c>
      <c r="B105" s="38">
        <v>3114</v>
      </c>
      <c r="C105" s="49"/>
      <c r="D105" s="273"/>
      <c r="E105" s="392" t="s">
        <v>187</v>
      </c>
      <c r="F105" s="387"/>
      <c r="G105" s="341"/>
      <c r="H105" s="205"/>
      <c r="I105" s="326"/>
      <c r="J105" s="205"/>
      <c r="K105" s="326"/>
      <c r="L105" s="205"/>
      <c r="M105" s="326"/>
      <c r="N105" s="205"/>
      <c r="O105" s="326"/>
      <c r="P105" s="205"/>
      <c r="Q105" s="326"/>
      <c r="R105" s="205"/>
      <c r="S105" s="326"/>
      <c r="T105" s="205"/>
      <c r="U105" s="326"/>
      <c r="V105" s="205"/>
      <c r="W105" s="326"/>
    </row>
    <row r="106" spans="1:27" ht="12.75" customHeight="1">
      <c r="A106" s="41"/>
      <c r="B106" s="42"/>
      <c r="C106" s="43">
        <v>5331</v>
      </c>
      <c r="D106" s="187" t="s">
        <v>192</v>
      </c>
      <c r="E106" s="311" t="s">
        <v>211</v>
      </c>
      <c r="F106" s="156"/>
      <c r="G106" s="331"/>
      <c r="H106" s="140"/>
      <c r="I106" s="323"/>
      <c r="J106" s="140"/>
      <c r="K106" s="323"/>
      <c r="L106" s="140"/>
      <c r="M106" s="323"/>
      <c r="N106" s="140"/>
      <c r="O106" s="323"/>
      <c r="P106" s="140"/>
      <c r="Q106" s="323"/>
      <c r="R106" s="140"/>
      <c r="S106" s="323"/>
      <c r="T106" s="103">
        <v>200</v>
      </c>
      <c r="U106" s="322">
        <f>S106+T106</f>
        <v>200</v>
      </c>
      <c r="V106" s="103">
        <v>20</v>
      </c>
      <c r="W106" s="322">
        <f>U106+V106</f>
        <v>220</v>
      </c>
      <c r="X106" s="191"/>
      <c r="Y106" s="401"/>
      <c r="Z106" s="401"/>
      <c r="AA106" s="401"/>
    </row>
    <row r="107" spans="1:23" ht="14.25" customHeight="1" thickBot="1">
      <c r="A107" s="41"/>
      <c r="B107" s="42"/>
      <c r="C107" s="137">
        <v>5331</v>
      </c>
      <c r="D107" s="187"/>
      <c r="E107" s="192" t="s">
        <v>32</v>
      </c>
      <c r="F107" s="387"/>
      <c r="G107" s="341"/>
      <c r="H107" s="205"/>
      <c r="I107" s="326"/>
      <c r="J107" s="205"/>
      <c r="K107" s="326"/>
      <c r="L107" s="205"/>
      <c r="M107" s="326"/>
      <c r="N107" s="205"/>
      <c r="O107" s="326"/>
      <c r="P107" s="205"/>
      <c r="Q107" s="326"/>
      <c r="R107" s="205"/>
      <c r="S107" s="326"/>
      <c r="T107" s="205">
        <v>200</v>
      </c>
      <c r="U107" s="325">
        <f>S107+T107</f>
        <v>200</v>
      </c>
      <c r="V107" s="205">
        <v>20</v>
      </c>
      <c r="W107" s="325">
        <f>U107+V107</f>
        <v>220</v>
      </c>
    </row>
    <row r="108" spans="1:23" ht="27" customHeight="1">
      <c r="A108" s="37">
        <v>70</v>
      </c>
      <c r="B108" s="38">
        <v>3122</v>
      </c>
      <c r="C108" s="49"/>
      <c r="D108" s="273"/>
      <c r="E108" s="115" t="s">
        <v>186</v>
      </c>
      <c r="F108" s="40"/>
      <c r="G108" s="327"/>
      <c r="H108" s="328"/>
      <c r="I108" s="329"/>
      <c r="J108" s="328"/>
      <c r="K108" s="329"/>
      <c r="L108" s="328"/>
      <c r="M108" s="329"/>
      <c r="N108" s="328"/>
      <c r="O108" s="329"/>
      <c r="P108" s="328"/>
      <c r="Q108" s="329"/>
      <c r="R108" s="328"/>
      <c r="S108" s="329"/>
      <c r="T108" s="328"/>
      <c r="U108" s="329"/>
      <c r="V108" s="328"/>
      <c r="W108" s="329"/>
    </row>
    <row r="109" spans="1:23" ht="12.75" customHeight="1">
      <c r="A109" s="41"/>
      <c r="B109" s="42"/>
      <c r="C109" s="43">
        <v>5331</v>
      </c>
      <c r="D109" s="187" t="s">
        <v>152</v>
      </c>
      <c r="E109" s="113" t="s">
        <v>130</v>
      </c>
      <c r="F109" s="44"/>
      <c r="G109" s="330"/>
      <c r="H109" s="103"/>
      <c r="I109" s="322"/>
      <c r="J109" s="103"/>
      <c r="K109" s="342"/>
      <c r="L109" s="103"/>
      <c r="M109" s="322"/>
      <c r="N109" s="103">
        <v>1200</v>
      </c>
      <c r="O109" s="322">
        <f>M109+N109</f>
        <v>1200</v>
      </c>
      <c r="P109" s="103"/>
      <c r="Q109" s="322">
        <f>O109+P109</f>
        <v>1200</v>
      </c>
      <c r="R109" s="103"/>
      <c r="S109" s="322">
        <f>Q109+R109</f>
        <v>1200</v>
      </c>
      <c r="T109" s="103"/>
      <c r="U109" s="322">
        <f>S109+T109</f>
        <v>1200</v>
      </c>
      <c r="V109" s="103"/>
      <c r="W109" s="322">
        <f>U109+V109</f>
        <v>1200</v>
      </c>
    </row>
    <row r="110" spans="1:23" ht="12.75" customHeight="1" thickBot="1">
      <c r="A110" s="41"/>
      <c r="B110" s="42"/>
      <c r="C110" s="137">
        <v>5331</v>
      </c>
      <c r="D110" s="187"/>
      <c r="E110" s="139" t="s">
        <v>32</v>
      </c>
      <c r="F110" s="44"/>
      <c r="G110" s="331"/>
      <c r="H110" s="140"/>
      <c r="I110" s="323"/>
      <c r="J110" s="140"/>
      <c r="K110" s="323"/>
      <c r="L110" s="140"/>
      <c r="M110" s="323"/>
      <c r="N110" s="140">
        <v>1200</v>
      </c>
      <c r="O110" s="323">
        <f>M110+N110</f>
        <v>1200</v>
      </c>
      <c r="P110" s="140"/>
      <c r="Q110" s="323">
        <f>O110+P110</f>
        <v>1200</v>
      </c>
      <c r="R110" s="140"/>
      <c r="S110" s="323">
        <f>Q110+R110</f>
        <v>1200</v>
      </c>
      <c r="T110" s="140"/>
      <c r="U110" s="323">
        <f>S110+T110</f>
        <v>1200</v>
      </c>
      <c r="V110" s="140"/>
      <c r="W110" s="323">
        <f>U110+V110</f>
        <v>1200</v>
      </c>
    </row>
    <row r="111" spans="1:23" ht="27" customHeight="1">
      <c r="A111" s="71">
        <v>72</v>
      </c>
      <c r="B111" s="71">
        <v>3122</v>
      </c>
      <c r="C111" s="72"/>
      <c r="D111" s="151"/>
      <c r="E111" s="152" t="s">
        <v>72</v>
      </c>
      <c r="F111" s="155"/>
      <c r="G111" s="327"/>
      <c r="H111" s="328"/>
      <c r="I111" s="329"/>
      <c r="J111" s="328"/>
      <c r="K111" s="329"/>
      <c r="L111" s="328"/>
      <c r="M111" s="329"/>
      <c r="N111" s="328"/>
      <c r="O111" s="329"/>
      <c r="P111" s="328"/>
      <c r="Q111" s="329"/>
      <c r="R111" s="328"/>
      <c r="S111" s="329"/>
      <c r="T111" s="328"/>
      <c r="U111" s="329"/>
      <c r="V111" s="328"/>
      <c r="W111" s="329"/>
    </row>
    <row r="112" spans="1:23" ht="12.75" customHeight="1">
      <c r="A112" s="41"/>
      <c r="B112" s="42"/>
      <c r="C112" s="43">
        <v>6351</v>
      </c>
      <c r="D112" s="145" t="s">
        <v>73</v>
      </c>
      <c r="E112" s="154" t="s">
        <v>74</v>
      </c>
      <c r="F112" s="156"/>
      <c r="G112" s="330"/>
      <c r="H112" s="103"/>
      <c r="I112" s="322">
        <f>G112+H112</f>
        <v>0</v>
      </c>
      <c r="J112" s="103">
        <v>217.2</v>
      </c>
      <c r="K112" s="342">
        <f>I112+J112</f>
        <v>217.2</v>
      </c>
      <c r="L112" s="103"/>
      <c r="M112" s="322">
        <f>K112+L112</f>
        <v>217.2</v>
      </c>
      <c r="N112" s="103"/>
      <c r="O112" s="322">
        <f>M112+N112</f>
        <v>217.2</v>
      </c>
      <c r="P112" s="103"/>
      <c r="Q112" s="322">
        <f>O112+P112</f>
        <v>217.2</v>
      </c>
      <c r="R112" s="103"/>
      <c r="S112" s="322">
        <f>Q112+R112</f>
        <v>217.2</v>
      </c>
      <c r="T112" s="103"/>
      <c r="U112" s="322">
        <f>S112+T112</f>
        <v>217.2</v>
      </c>
      <c r="V112" s="103"/>
      <c r="W112" s="322">
        <f>U112+V112</f>
        <v>217.2</v>
      </c>
    </row>
    <row r="113" spans="1:23" ht="15" customHeight="1" thickBot="1">
      <c r="A113" s="41"/>
      <c r="B113" s="42"/>
      <c r="C113" s="52">
        <v>6351</v>
      </c>
      <c r="D113" s="277"/>
      <c r="E113" s="153" t="s">
        <v>15</v>
      </c>
      <c r="F113" s="157"/>
      <c r="G113" s="335"/>
      <c r="H113" s="258"/>
      <c r="I113" s="325">
        <f>G113+H113</f>
        <v>0</v>
      </c>
      <c r="J113" s="258">
        <v>217.2</v>
      </c>
      <c r="K113" s="325">
        <f>I113+J113</f>
        <v>217.2</v>
      </c>
      <c r="L113" s="258"/>
      <c r="M113" s="325">
        <f>K113+L113</f>
        <v>217.2</v>
      </c>
      <c r="N113" s="258"/>
      <c r="O113" s="325">
        <f>M113+N113</f>
        <v>217.2</v>
      </c>
      <c r="P113" s="258"/>
      <c r="Q113" s="325">
        <f>O113+P113</f>
        <v>217.2</v>
      </c>
      <c r="R113" s="258"/>
      <c r="S113" s="325">
        <f>Q113+R113</f>
        <v>217.2</v>
      </c>
      <c r="T113" s="258"/>
      <c r="U113" s="325">
        <f>S113+T113</f>
        <v>217.2</v>
      </c>
      <c r="V113" s="258"/>
      <c r="W113" s="325">
        <f>U113+V113</f>
        <v>217.2</v>
      </c>
    </row>
    <row r="114" spans="1:23" ht="15" customHeight="1">
      <c r="A114" s="71">
        <v>79</v>
      </c>
      <c r="B114" s="71">
        <v>3114</v>
      </c>
      <c r="C114" s="72"/>
      <c r="D114" s="151"/>
      <c r="E114" s="152" t="s">
        <v>170</v>
      </c>
      <c r="F114" s="300"/>
      <c r="G114" s="341"/>
      <c r="H114" s="205"/>
      <c r="I114" s="326"/>
      <c r="J114" s="205"/>
      <c r="K114" s="326"/>
      <c r="L114" s="205"/>
      <c r="M114" s="326"/>
      <c r="N114" s="205"/>
      <c r="O114" s="326"/>
      <c r="P114" s="205"/>
      <c r="Q114" s="326"/>
      <c r="R114" s="205"/>
      <c r="S114" s="326"/>
      <c r="T114" s="205"/>
      <c r="U114" s="326"/>
      <c r="V114" s="205"/>
      <c r="W114" s="326"/>
    </row>
    <row r="115" spans="1:23" ht="15" customHeight="1">
      <c r="A115" s="41"/>
      <c r="B115" s="42"/>
      <c r="C115" s="43">
        <v>6351</v>
      </c>
      <c r="D115" s="145" t="s">
        <v>176</v>
      </c>
      <c r="E115" s="154" t="s">
        <v>177</v>
      </c>
      <c r="F115" s="156"/>
      <c r="G115" s="331"/>
      <c r="H115" s="140"/>
      <c r="I115" s="323"/>
      <c r="J115" s="140"/>
      <c r="K115" s="323"/>
      <c r="L115" s="140"/>
      <c r="M115" s="323"/>
      <c r="N115" s="140"/>
      <c r="O115" s="323"/>
      <c r="P115" s="103">
        <v>350</v>
      </c>
      <c r="Q115" s="322">
        <f>O115+P115</f>
        <v>350</v>
      </c>
      <c r="R115" s="103"/>
      <c r="S115" s="322">
        <f>Q115+R115</f>
        <v>350</v>
      </c>
      <c r="T115" s="103"/>
      <c r="U115" s="322">
        <f>S115+T115</f>
        <v>350</v>
      </c>
      <c r="V115" s="103"/>
      <c r="W115" s="322">
        <f>U115+V115</f>
        <v>350</v>
      </c>
    </row>
    <row r="116" spans="1:23" ht="15" customHeight="1" thickBot="1">
      <c r="A116" s="45"/>
      <c r="B116" s="46"/>
      <c r="C116" s="47">
        <v>6351</v>
      </c>
      <c r="D116" s="272"/>
      <c r="E116" s="21" t="s">
        <v>15</v>
      </c>
      <c r="F116" s="157"/>
      <c r="G116" s="335"/>
      <c r="H116" s="404"/>
      <c r="I116" s="325"/>
      <c r="J116" s="404"/>
      <c r="K116" s="325"/>
      <c r="L116" s="404"/>
      <c r="M116" s="325"/>
      <c r="N116" s="404"/>
      <c r="O116" s="325"/>
      <c r="P116" s="404">
        <v>350</v>
      </c>
      <c r="Q116" s="325">
        <f>O116+P116</f>
        <v>350</v>
      </c>
      <c r="R116" s="404"/>
      <c r="S116" s="325">
        <f>Q116+R116</f>
        <v>350</v>
      </c>
      <c r="T116" s="404"/>
      <c r="U116" s="325">
        <f>S116+T116</f>
        <v>350</v>
      </c>
      <c r="V116" s="404"/>
      <c r="W116" s="325">
        <f>U116+V116</f>
        <v>350</v>
      </c>
    </row>
    <row r="117" spans="1:23" ht="15" customHeight="1">
      <c r="A117" s="74">
        <v>80</v>
      </c>
      <c r="B117" s="74">
        <v>4322</v>
      </c>
      <c r="C117" s="243"/>
      <c r="D117" s="402"/>
      <c r="E117" s="403" t="s">
        <v>214</v>
      </c>
      <c r="F117" s="300"/>
      <c r="G117" s="341"/>
      <c r="H117" s="205"/>
      <c r="I117" s="326"/>
      <c r="J117" s="205"/>
      <c r="K117" s="326"/>
      <c r="L117" s="205"/>
      <c r="M117" s="326"/>
      <c r="N117" s="205"/>
      <c r="O117" s="326"/>
      <c r="P117" s="205"/>
      <c r="Q117" s="326"/>
      <c r="R117" s="205"/>
      <c r="S117" s="326"/>
      <c r="T117" s="205"/>
      <c r="U117" s="326"/>
      <c r="V117" s="205"/>
      <c r="W117" s="326"/>
    </row>
    <row r="118" spans="1:23" ht="15" customHeight="1">
      <c r="A118" s="41"/>
      <c r="B118" s="42"/>
      <c r="C118" s="43">
        <v>6351</v>
      </c>
      <c r="D118" s="187" t="s">
        <v>212</v>
      </c>
      <c r="E118" s="204" t="s">
        <v>215</v>
      </c>
      <c r="F118" s="156"/>
      <c r="G118" s="331"/>
      <c r="H118" s="140"/>
      <c r="I118" s="323"/>
      <c r="J118" s="140"/>
      <c r="K118" s="323"/>
      <c r="L118" s="140"/>
      <c r="M118" s="323"/>
      <c r="N118" s="140"/>
      <c r="O118" s="323"/>
      <c r="P118" s="103">
        <v>350</v>
      </c>
      <c r="Q118" s="322">
        <f>O118+P118</f>
        <v>350</v>
      </c>
      <c r="R118" s="103"/>
      <c r="S118" s="322">
        <f>Q118+R118</f>
        <v>350</v>
      </c>
      <c r="T118" s="103"/>
      <c r="U118" s="322"/>
      <c r="V118" s="103">
        <v>50</v>
      </c>
      <c r="W118" s="322">
        <f>U118+V118</f>
        <v>50</v>
      </c>
    </row>
    <row r="119" spans="1:23" ht="15" customHeight="1" thickBot="1">
      <c r="A119" s="41"/>
      <c r="B119" s="42"/>
      <c r="C119" s="52">
        <v>6351</v>
      </c>
      <c r="D119" s="277"/>
      <c r="E119" s="153" t="s">
        <v>15</v>
      </c>
      <c r="F119" s="300"/>
      <c r="G119" s="341"/>
      <c r="H119" s="205"/>
      <c r="I119" s="326"/>
      <c r="J119" s="205"/>
      <c r="K119" s="326"/>
      <c r="L119" s="205"/>
      <c r="M119" s="326"/>
      <c r="N119" s="205"/>
      <c r="O119" s="326"/>
      <c r="P119" s="205">
        <v>350</v>
      </c>
      <c r="Q119" s="325">
        <f>O119+P119</f>
        <v>350</v>
      </c>
      <c r="R119" s="205"/>
      <c r="S119" s="325">
        <f>Q119+R119</f>
        <v>350</v>
      </c>
      <c r="T119" s="205"/>
      <c r="U119" s="325"/>
      <c r="V119" s="205">
        <v>50</v>
      </c>
      <c r="W119" s="325">
        <f>U119+V119</f>
        <v>50</v>
      </c>
    </row>
    <row r="120" spans="1:23" ht="27" customHeight="1">
      <c r="A120" s="37">
        <v>92</v>
      </c>
      <c r="B120" s="38">
        <v>3121</v>
      </c>
      <c r="C120" s="49"/>
      <c r="D120" s="273"/>
      <c r="E120" s="244" t="s">
        <v>46</v>
      </c>
      <c r="F120" s="155"/>
      <c r="G120" s="327"/>
      <c r="H120" s="328"/>
      <c r="I120" s="329"/>
      <c r="J120" s="328"/>
      <c r="K120" s="329"/>
      <c r="L120" s="328"/>
      <c r="M120" s="329"/>
      <c r="N120" s="328"/>
      <c r="O120" s="329"/>
      <c r="P120" s="328"/>
      <c r="Q120" s="329"/>
      <c r="R120" s="328"/>
      <c r="S120" s="329"/>
      <c r="T120" s="328"/>
      <c r="U120" s="329"/>
      <c r="V120" s="328"/>
      <c r="W120" s="329"/>
    </row>
    <row r="121" spans="1:23" ht="12.75" customHeight="1">
      <c r="A121" s="41"/>
      <c r="B121" s="42"/>
      <c r="C121" s="43">
        <v>5331</v>
      </c>
      <c r="D121" s="187" t="s">
        <v>42</v>
      </c>
      <c r="E121" s="245" t="s">
        <v>54</v>
      </c>
      <c r="F121" s="156"/>
      <c r="G121" s="330">
        <v>1500</v>
      </c>
      <c r="H121" s="103"/>
      <c r="I121" s="322">
        <f>G121+H121</f>
        <v>1500</v>
      </c>
      <c r="J121" s="103"/>
      <c r="K121" s="342">
        <f>I121+J121</f>
        <v>1500</v>
      </c>
      <c r="L121" s="103"/>
      <c r="M121" s="322">
        <f>K121+L121</f>
        <v>1500</v>
      </c>
      <c r="N121" s="103"/>
      <c r="O121" s="322">
        <f>M121+N121</f>
        <v>1500</v>
      </c>
      <c r="P121" s="103"/>
      <c r="Q121" s="322">
        <f>O121+P121</f>
        <v>1500</v>
      </c>
      <c r="R121" s="103"/>
      <c r="S121" s="322">
        <f>Q121+R121</f>
        <v>1500</v>
      </c>
      <c r="T121" s="103"/>
      <c r="U121" s="322">
        <f>S121+T121</f>
        <v>1500</v>
      </c>
      <c r="V121" s="103"/>
      <c r="W121" s="322">
        <f>U121+V121</f>
        <v>1500</v>
      </c>
    </row>
    <row r="122" spans="1:23" ht="12.75" customHeight="1">
      <c r="A122" s="282"/>
      <c r="B122" s="283"/>
      <c r="C122" s="43">
        <v>6351</v>
      </c>
      <c r="D122" s="145" t="s">
        <v>178</v>
      </c>
      <c r="E122" s="154" t="s">
        <v>166</v>
      </c>
      <c r="F122" s="286"/>
      <c r="G122" s="347"/>
      <c r="H122" s="284"/>
      <c r="I122" s="348"/>
      <c r="J122" s="284"/>
      <c r="K122" s="349"/>
      <c r="L122" s="284"/>
      <c r="M122" s="348"/>
      <c r="N122" s="284"/>
      <c r="O122" s="348"/>
      <c r="P122" s="284">
        <v>100</v>
      </c>
      <c r="Q122" s="322">
        <f>O122+P122</f>
        <v>100</v>
      </c>
      <c r="R122" s="284"/>
      <c r="S122" s="322">
        <f>Q122+R122</f>
        <v>100</v>
      </c>
      <c r="T122" s="284"/>
      <c r="U122" s="322">
        <f>S122+T122</f>
        <v>100</v>
      </c>
      <c r="V122" s="284"/>
      <c r="W122" s="322">
        <f>U122+V122</f>
        <v>100</v>
      </c>
    </row>
    <row r="123" spans="1:23" ht="12.75" customHeight="1">
      <c r="A123" s="282"/>
      <c r="B123" s="283"/>
      <c r="C123" s="43">
        <v>5331</v>
      </c>
      <c r="D123" s="145" t="s">
        <v>179</v>
      </c>
      <c r="E123" s="154" t="s">
        <v>167</v>
      </c>
      <c r="F123" s="286"/>
      <c r="G123" s="347"/>
      <c r="H123" s="284"/>
      <c r="I123" s="348"/>
      <c r="J123" s="284"/>
      <c r="K123" s="349"/>
      <c r="L123" s="284"/>
      <c r="M123" s="348"/>
      <c r="N123" s="284"/>
      <c r="O123" s="348"/>
      <c r="P123" s="284">
        <v>150</v>
      </c>
      <c r="Q123" s="322">
        <f>O123+P123</f>
        <v>150</v>
      </c>
      <c r="R123" s="284"/>
      <c r="S123" s="322">
        <f>Q123+R123</f>
        <v>150</v>
      </c>
      <c r="T123" s="284"/>
      <c r="U123" s="322">
        <f>S123+T123</f>
        <v>150</v>
      </c>
      <c r="V123" s="284"/>
      <c r="W123" s="322">
        <f>U123+V123</f>
        <v>150</v>
      </c>
    </row>
    <row r="124" spans="1:23" ht="12.75" customHeight="1">
      <c r="A124" s="282"/>
      <c r="B124" s="283"/>
      <c r="C124" s="137">
        <v>6351</v>
      </c>
      <c r="D124" s="195"/>
      <c r="E124" s="8" t="s">
        <v>15</v>
      </c>
      <c r="F124" s="286"/>
      <c r="G124" s="347"/>
      <c r="H124" s="284"/>
      <c r="I124" s="348"/>
      <c r="J124" s="284"/>
      <c r="K124" s="349"/>
      <c r="L124" s="284"/>
      <c r="M124" s="348"/>
      <c r="N124" s="284"/>
      <c r="O124" s="348"/>
      <c r="P124" s="287">
        <v>100</v>
      </c>
      <c r="Q124" s="323">
        <f>O124+P124</f>
        <v>100</v>
      </c>
      <c r="R124" s="287"/>
      <c r="S124" s="323">
        <f>Q124+R124</f>
        <v>100</v>
      </c>
      <c r="T124" s="287"/>
      <c r="U124" s="323">
        <f>S124+T124</f>
        <v>100</v>
      </c>
      <c r="V124" s="287"/>
      <c r="W124" s="323">
        <f>U124+V124</f>
        <v>100</v>
      </c>
    </row>
    <row r="125" spans="1:23" ht="12.75" customHeight="1" thickBot="1">
      <c r="A125" s="45"/>
      <c r="B125" s="46"/>
      <c r="C125" s="52">
        <v>5331</v>
      </c>
      <c r="D125" s="276"/>
      <c r="E125" s="285" t="s">
        <v>32</v>
      </c>
      <c r="F125" s="157"/>
      <c r="G125" s="335">
        <v>1500</v>
      </c>
      <c r="H125" s="258"/>
      <c r="I125" s="325">
        <f>G125+H125</f>
        <v>1500</v>
      </c>
      <c r="J125" s="258"/>
      <c r="K125" s="325">
        <f>I125+J125</f>
        <v>1500</v>
      </c>
      <c r="L125" s="258"/>
      <c r="M125" s="325">
        <f>K125+L125</f>
        <v>1500</v>
      </c>
      <c r="N125" s="258"/>
      <c r="O125" s="325">
        <f>M125+N125</f>
        <v>1500</v>
      </c>
      <c r="P125" s="135">
        <v>150</v>
      </c>
      <c r="Q125" s="346">
        <f>O125+P125</f>
        <v>1650</v>
      </c>
      <c r="R125" s="258"/>
      <c r="S125" s="346">
        <f>Q125+R125</f>
        <v>1650</v>
      </c>
      <c r="T125" s="258"/>
      <c r="U125" s="346">
        <f>S125+T125</f>
        <v>1650</v>
      </c>
      <c r="V125" s="258"/>
      <c r="W125" s="346">
        <f>U125+V125</f>
        <v>1650</v>
      </c>
    </row>
    <row r="126" spans="1:23" ht="25.5" customHeight="1">
      <c r="A126" s="256">
        <v>95</v>
      </c>
      <c r="B126" s="238">
        <v>3122</v>
      </c>
      <c r="C126" s="76"/>
      <c r="D126" s="278"/>
      <c r="E126" s="257" t="s">
        <v>55</v>
      </c>
      <c r="F126" s="239"/>
      <c r="G126" s="333"/>
      <c r="H126" s="240"/>
      <c r="I126" s="334"/>
      <c r="J126" s="240"/>
      <c r="K126" s="334"/>
      <c r="L126" s="240"/>
      <c r="M126" s="334"/>
      <c r="N126" s="240"/>
      <c r="O126" s="334"/>
      <c r="P126" s="240"/>
      <c r="Q126" s="334"/>
      <c r="R126" s="240"/>
      <c r="S126" s="334"/>
      <c r="T126" s="240"/>
      <c r="U126" s="334"/>
      <c r="V126" s="240"/>
      <c r="W126" s="334"/>
    </row>
    <row r="127" spans="1:23" ht="12.75" customHeight="1">
      <c r="A127" s="41"/>
      <c r="B127" s="42"/>
      <c r="C127" s="43">
        <v>6351</v>
      </c>
      <c r="D127" s="187" t="s">
        <v>82</v>
      </c>
      <c r="E127" s="311" t="s">
        <v>56</v>
      </c>
      <c r="F127" s="133"/>
      <c r="G127" s="330">
        <v>2150</v>
      </c>
      <c r="H127" s="140"/>
      <c r="I127" s="322">
        <f>G127+H127</f>
        <v>2150</v>
      </c>
      <c r="J127" s="140"/>
      <c r="K127" s="322">
        <f>I127+J127</f>
        <v>2150</v>
      </c>
      <c r="L127" s="140"/>
      <c r="M127" s="322">
        <f>K127+L127</f>
        <v>2150</v>
      </c>
      <c r="N127" s="140"/>
      <c r="O127" s="322">
        <f>M127+N127</f>
        <v>2150</v>
      </c>
      <c r="P127" s="140"/>
      <c r="Q127" s="322">
        <f>O127+P127</f>
        <v>2150</v>
      </c>
      <c r="R127" s="140"/>
      <c r="S127" s="322">
        <f>Q127+R127</f>
        <v>2150</v>
      </c>
      <c r="T127" s="140"/>
      <c r="U127" s="322">
        <f>S127+T127</f>
        <v>2150</v>
      </c>
      <c r="V127" s="140"/>
      <c r="W127" s="322">
        <f>U127+V127</f>
        <v>2150</v>
      </c>
    </row>
    <row r="128" spans="1:23" ht="12.75" customHeight="1" thickBot="1">
      <c r="A128" s="50"/>
      <c r="B128" s="51"/>
      <c r="C128" s="52">
        <v>6351</v>
      </c>
      <c r="D128" s="276"/>
      <c r="E128" s="138" t="s">
        <v>15</v>
      </c>
      <c r="F128" s="53"/>
      <c r="G128" s="344">
        <v>2150</v>
      </c>
      <c r="H128" s="159"/>
      <c r="I128" s="346">
        <f>G128+H128</f>
        <v>2150</v>
      </c>
      <c r="J128" s="159"/>
      <c r="K128" s="334">
        <f>I128+J128</f>
        <v>2150</v>
      </c>
      <c r="L128" s="159"/>
      <c r="M128" s="334">
        <f>K128+L128</f>
        <v>2150</v>
      </c>
      <c r="N128" s="159"/>
      <c r="O128" s="334">
        <f>M128+N128</f>
        <v>2150</v>
      </c>
      <c r="P128" s="159"/>
      <c r="Q128" s="334">
        <f>O128+P128</f>
        <v>2150</v>
      </c>
      <c r="R128" s="159"/>
      <c r="S128" s="334">
        <f>Q128+R128</f>
        <v>2150</v>
      </c>
      <c r="T128" s="159"/>
      <c r="U128" s="334">
        <f>S128+T128</f>
        <v>2150</v>
      </c>
      <c r="V128" s="159"/>
      <c r="W128" s="334">
        <f>U128+V128</f>
        <v>2150</v>
      </c>
    </row>
    <row r="129" spans="1:23" ht="18" customHeight="1">
      <c r="A129" s="55">
        <v>97</v>
      </c>
      <c r="B129" s="55">
        <v>3123</v>
      </c>
      <c r="C129" s="39"/>
      <c r="D129" s="279"/>
      <c r="E129" s="117" t="s">
        <v>43</v>
      </c>
      <c r="F129" s="56"/>
      <c r="G129" s="57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  <c r="T129" s="59"/>
      <c r="U129" s="58"/>
      <c r="V129" s="59"/>
      <c r="W129" s="58"/>
    </row>
    <row r="130" spans="1:23" ht="12.75" customHeight="1">
      <c r="A130" s="60"/>
      <c r="B130" s="61"/>
      <c r="C130" s="43">
        <v>6351</v>
      </c>
      <c r="D130" s="187" t="s">
        <v>16</v>
      </c>
      <c r="E130" s="113" t="s">
        <v>57</v>
      </c>
      <c r="F130" s="132"/>
      <c r="G130" s="64">
        <v>2700</v>
      </c>
      <c r="H130" s="65"/>
      <c r="I130" s="322">
        <f>G130+H130</f>
        <v>2700</v>
      </c>
      <c r="J130" s="65"/>
      <c r="K130" s="322">
        <f>I130+J130</f>
        <v>2700</v>
      </c>
      <c r="L130" s="65"/>
      <c r="M130" s="322">
        <f>K130+L130</f>
        <v>2700</v>
      </c>
      <c r="N130" s="65"/>
      <c r="O130" s="322">
        <f>M130+N130</f>
        <v>2700</v>
      </c>
      <c r="P130" s="65"/>
      <c r="Q130" s="322">
        <f>O130+P130</f>
        <v>2700</v>
      </c>
      <c r="R130" s="65"/>
      <c r="S130" s="322">
        <f>Q130+R130</f>
        <v>2700</v>
      </c>
      <c r="T130" s="65"/>
      <c r="U130" s="322">
        <f>S130+T130</f>
        <v>2700</v>
      </c>
      <c r="V130" s="65"/>
      <c r="W130" s="322">
        <f>U130+V130</f>
        <v>2700</v>
      </c>
    </row>
    <row r="131" spans="1:23" ht="12.75" customHeight="1">
      <c r="A131" s="248"/>
      <c r="B131" s="249"/>
      <c r="C131" s="43">
        <v>6351</v>
      </c>
      <c r="D131" s="211" t="s">
        <v>135</v>
      </c>
      <c r="E131" s="250" t="s">
        <v>134</v>
      </c>
      <c r="F131" s="132"/>
      <c r="G131" s="251"/>
      <c r="H131" s="252"/>
      <c r="I131" s="322"/>
      <c r="J131" s="252"/>
      <c r="K131" s="322"/>
      <c r="L131" s="252"/>
      <c r="M131" s="322"/>
      <c r="N131" s="252">
        <v>60</v>
      </c>
      <c r="O131" s="322">
        <f>M131+N131</f>
        <v>60</v>
      </c>
      <c r="P131" s="252"/>
      <c r="Q131" s="322">
        <f>O131+P131</f>
        <v>60</v>
      </c>
      <c r="R131" s="252"/>
      <c r="S131" s="322">
        <f>Q131+R131</f>
        <v>60</v>
      </c>
      <c r="T131" s="252"/>
      <c r="U131" s="322">
        <f>S131+T131</f>
        <v>60</v>
      </c>
      <c r="V131" s="252"/>
      <c r="W131" s="322">
        <f>U131+V131</f>
        <v>60</v>
      </c>
    </row>
    <row r="132" spans="1:23" ht="16.5" customHeight="1" thickBot="1">
      <c r="A132" s="66"/>
      <c r="B132" s="67"/>
      <c r="C132" s="52">
        <v>6351</v>
      </c>
      <c r="D132" s="276"/>
      <c r="E132" s="114" t="s">
        <v>15</v>
      </c>
      <c r="F132" s="68"/>
      <c r="G132" s="69">
        <v>2700</v>
      </c>
      <c r="H132" s="70"/>
      <c r="I132" s="325">
        <f>G132+H132</f>
        <v>2700</v>
      </c>
      <c r="J132" s="70"/>
      <c r="K132" s="325">
        <f>I132+J132</f>
        <v>2700</v>
      </c>
      <c r="L132" s="70"/>
      <c r="M132" s="325">
        <f>K132+L132</f>
        <v>2700</v>
      </c>
      <c r="N132" s="70">
        <v>60</v>
      </c>
      <c r="O132" s="325">
        <f>M132+N132</f>
        <v>2760</v>
      </c>
      <c r="P132" s="70"/>
      <c r="Q132" s="325">
        <f>O132+P132</f>
        <v>2760</v>
      </c>
      <c r="R132" s="70"/>
      <c r="S132" s="325">
        <f>Q132+R132</f>
        <v>2760</v>
      </c>
      <c r="T132" s="70"/>
      <c r="U132" s="325">
        <f>S132+T132</f>
        <v>2760</v>
      </c>
      <c r="V132" s="70"/>
      <c r="W132" s="325">
        <f>U132+V132</f>
        <v>2760</v>
      </c>
    </row>
    <row r="133" spans="1:23" ht="16.5" customHeight="1">
      <c r="A133" s="197">
        <v>99</v>
      </c>
      <c r="B133" s="198">
        <v>3123</v>
      </c>
      <c r="C133" s="235"/>
      <c r="D133" s="275"/>
      <c r="E133" s="255" t="s">
        <v>136</v>
      </c>
      <c r="F133" s="199"/>
      <c r="G133" s="253"/>
      <c r="H133" s="236"/>
      <c r="I133" s="334"/>
      <c r="J133" s="236"/>
      <c r="K133" s="326"/>
      <c r="L133" s="236"/>
      <c r="M133" s="326"/>
      <c r="N133" s="236"/>
      <c r="O133" s="326"/>
      <c r="P133" s="236"/>
      <c r="Q133" s="326"/>
      <c r="R133" s="236"/>
      <c r="S133" s="326"/>
      <c r="T133" s="236"/>
      <c r="U133" s="326"/>
      <c r="V133" s="236"/>
      <c r="W133" s="326"/>
    </row>
    <row r="134" spans="1:23" ht="16.5" customHeight="1">
      <c r="A134" s="61"/>
      <c r="B134" s="60"/>
      <c r="C134" s="43">
        <v>6121</v>
      </c>
      <c r="D134" s="187" t="s">
        <v>153</v>
      </c>
      <c r="E134" s="183" t="s">
        <v>137</v>
      </c>
      <c r="F134" s="63"/>
      <c r="G134" s="254"/>
      <c r="H134" s="201"/>
      <c r="I134" s="334"/>
      <c r="J134" s="201"/>
      <c r="K134" s="323"/>
      <c r="L134" s="201"/>
      <c r="M134" s="323"/>
      <c r="N134" s="65">
        <v>1900</v>
      </c>
      <c r="O134" s="322">
        <f>M134+N134</f>
        <v>1900</v>
      </c>
      <c r="P134" s="65"/>
      <c r="Q134" s="322">
        <f>O134+P134</f>
        <v>1900</v>
      </c>
      <c r="R134" s="65">
        <v>-1900</v>
      </c>
      <c r="S134" s="322">
        <f>Q134+R134</f>
        <v>0</v>
      </c>
      <c r="T134" s="65"/>
      <c r="U134" s="322">
        <f>S134+T134</f>
        <v>0</v>
      </c>
      <c r="V134" s="65"/>
      <c r="W134" s="322">
        <f>U134+V134</f>
        <v>0</v>
      </c>
    </row>
    <row r="135" spans="1:23" ht="16.5" customHeight="1" thickBot="1">
      <c r="A135" s="66"/>
      <c r="B135" s="67"/>
      <c r="C135" s="47">
        <v>6121</v>
      </c>
      <c r="D135" s="274"/>
      <c r="E135" s="312" t="s">
        <v>138</v>
      </c>
      <c r="F135" s="68"/>
      <c r="G135" s="69"/>
      <c r="H135" s="70"/>
      <c r="I135" s="325"/>
      <c r="J135" s="70"/>
      <c r="K135" s="325"/>
      <c r="L135" s="70"/>
      <c r="M135" s="325"/>
      <c r="N135" s="70">
        <v>1900</v>
      </c>
      <c r="O135" s="325">
        <f>M135+N135</f>
        <v>1900</v>
      </c>
      <c r="P135" s="70"/>
      <c r="Q135" s="325">
        <f>O135+P135</f>
        <v>1900</v>
      </c>
      <c r="R135" s="70">
        <v>-1900</v>
      </c>
      <c r="S135" s="325">
        <f>Q135+R135</f>
        <v>0</v>
      </c>
      <c r="T135" s="70"/>
      <c r="U135" s="325">
        <f>S135+T135</f>
        <v>0</v>
      </c>
      <c r="V135" s="70"/>
      <c r="W135" s="325">
        <f>U135+V135</f>
        <v>0</v>
      </c>
    </row>
    <row r="136" spans="1:23" ht="14.25" customHeight="1">
      <c r="A136" s="55">
        <v>110</v>
      </c>
      <c r="B136" s="55">
        <v>3121</v>
      </c>
      <c r="C136" s="39"/>
      <c r="D136" s="279"/>
      <c r="E136" s="117" t="s">
        <v>102</v>
      </c>
      <c r="F136" s="56"/>
      <c r="G136" s="57"/>
      <c r="H136" s="59"/>
      <c r="I136" s="58"/>
      <c r="J136" s="59"/>
      <c r="K136" s="58"/>
      <c r="L136" s="59"/>
      <c r="M136" s="58"/>
      <c r="N136" s="59"/>
      <c r="O136" s="58"/>
      <c r="P136" s="59"/>
      <c r="Q136" s="58"/>
      <c r="R136" s="59"/>
      <c r="S136" s="58"/>
      <c r="T136" s="59"/>
      <c r="U136" s="58"/>
      <c r="V136" s="59"/>
      <c r="W136" s="58"/>
    </row>
    <row r="137" spans="1:23" ht="12.75" customHeight="1">
      <c r="A137" s="60"/>
      <c r="B137" s="61"/>
      <c r="C137" s="43">
        <v>6351</v>
      </c>
      <c r="D137" s="187" t="s">
        <v>106</v>
      </c>
      <c r="E137" s="113" t="s">
        <v>116</v>
      </c>
      <c r="F137" s="132"/>
      <c r="G137" s="64"/>
      <c r="H137" s="65"/>
      <c r="I137" s="322"/>
      <c r="J137" s="65"/>
      <c r="K137" s="322"/>
      <c r="L137" s="65">
        <v>5000</v>
      </c>
      <c r="M137" s="322">
        <f>K137+L137</f>
        <v>5000</v>
      </c>
      <c r="N137" s="65"/>
      <c r="O137" s="322">
        <f>M137+N137</f>
        <v>5000</v>
      </c>
      <c r="P137" s="65"/>
      <c r="Q137" s="322">
        <f>O137+P137</f>
        <v>5000</v>
      </c>
      <c r="R137" s="65"/>
      <c r="S137" s="322">
        <f>Q137+R137</f>
        <v>5000</v>
      </c>
      <c r="T137" s="65"/>
      <c r="U137" s="322">
        <f>S137+T137</f>
        <v>5000</v>
      </c>
      <c r="V137" s="65"/>
      <c r="W137" s="322">
        <f>U137+V137</f>
        <v>5000</v>
      </c>
    </row>
    <row r="138" spans="1:23" ht="16.5" customHeight="1" thickBot="1">
      <c r="A138" s="66"/>
      <c r="B138" s="67"/>
      <c r="C138" s="52">
        <v>6351</v>
      </c>
      <c r="D138" s="276"/>
      <c r="E138" s="114" t="s">
        <v>15</v>
      </c>
      <c r="F138" s="68"/>
      <c r="G138" s="69"/>
      <c r="H138" s="70"/>
      <c r="I138" s="323"/>
      <c r="J138" s="70"/>
      <c r="K138" s="323"/>
      <c r="L138" s="70">
        <v>5000</v>
      </c>
      <c r="M138" s="323">
        <f>K138+L138</f>
        <v>5000</v>
      </c>
      <c r="N138" s="70"/>
      <c r="O138" s="323">
        <f>M138+N138</f>
        <v>5000</v>
      </c>
      <c r="P138" s="70"/>
      <c r="Q138" s="323">
        <f>O138+P138</f>
        <v>5000</v>
      </c>
      <c r="R138" s="70"/>
      <c r="S138" s="323">
        <f>Q138+R138</f>
        <v>5000</v>
      </c>
      <c r="T138" s="70"/>
      <c r="U138" s="323">
        <f>S138+T138</f>
        <v>5000</v>
      </c>
      <c r="V138" s="70"/>
      <c r="W138" s="323">
        <f>U138+V138</f>
        <v>5000</v>
      </c>
    </row>
    <row r="139" spans="1:23" ht="27" customHeight="1">
      <c r="A139" s="71">
        <v>115</v>
      </c>
      <c r="B139" s="71">
        <v>3122</v>
      </c>
      <c r="C139" s="72"/>
      <c r="D139" s="178"/>
      <c r="E139" s="117" t="s">
        <v>17</v>
      </c>
      <c r="F139" s="385" t="s">
        <v>110</v>
      </c>
      <c r="G139" s="318"/>
      <c r="H139" s="105"/>
      <c r="I139" s="104"/>
      <c r="J139" s="105"/>
      <c r="K139" s="104"/>
      <c r="L139" s="105"/>
      <c r="M139" s="104"/>
      <c r="N139" s="105"/>
      <c r="O139" s="104"/>
      <c r="P139" s="105"/>
      <c r="Q139" s="104"/>
      <c r="R139" s="105"/>
      <c r="S139" s="104"/>
      <c r="T139" s="105"/>
      <c r="U139" s="104"/>
      <c r="V139" s="105"/>
      <c r="W139" s="104"/>
    </row>
    <row r="140" spans="1:23" ht="16.5" customHeight="1">
      <c r="A140" s="74"/>
      <c r="B140" s="74"/>
      <c r="C140" s="76">
        <v>6351</v>
      </c>
      <c r="D140" s="187" t="s">
        <v>36</v>
      </c>
      <c r="E140" s="119" t="s">
        <v>111</v>
      </c>
      <c r="F140" s="133" t="s">
        <v>86</v>
      </c>
      <c r="G140" s="319"/>
      <c r="H140" s="106">
        <v>4593.2</v>
      </c>
      <c r="I140" s="322">
        <f>G140+H140</f>
        <v>4593.2</v>
      </c>
      <c r="J140" s="160"/>
      <c r="K140" s="322">
        <f>I140+J140</f>
        <v>4593.2</v>
      </c>
      <c r="L140" s="160"/>
      <c r="M140" s="322">
        <f>K140+L140</f>
        <v>4593.2</v>
      </c>
      <c r="N140" s="160"/>
      <c r="O140" s="322">
        <f>M140+N140</f>
        <v>4593.2</v>
      </c>
      <c r="P140" s="160"/>
      <c r="Q140" s="322">
        <f>O140+P140</f>
        <v>4593.2</v>
      </c>
      <c r="R140" s="160"/>
      <c r="S140" s="322">
        <f>Q140+R140</f>
        <v>4593.2</v>
      </c>
      <c r="T140" s="160"/>
      <c r="U140" s="322">
        <f>S140+T140</f>
        <v>4593.2</v>
      </c>
      <c r="V140" s="160"/>
      <c r="W140" s="322">
        <f>U140+V140</f>
        <v>4593.2</v>
      </c>
    </row>
    <row r="141" spans="1:23" ht="14.25" customHeight="1">
      <c r="A141" s="74"/>
      <c r="B141" s="75"/>
      <c r="C141" s="76">
        <v>6351</v>
      </c>
      <c r="D141" s="187" t="s">
        <v>36</v>
      </c>
      <c r="E141" s="119" t="s">
        <v>44</v>
      </c>
      <c r="F141" s="79"/>
      <c r="G141" s="321">
        <v>10150</v>
      </c>
      <c r="H141" s="106"/>
      <c r="I141" s="322">
        <f>G141+H141</f>
        <v>10150</v>
      </c>
      <c r="J141" s="106"/>
      <c r="K141" s="322">
        <f>I141+J141</f>
        <v>10150</v>
      </c>
      <c r="L141" s="106"/>
      <c r="M141" s="322">
        <f>K141+L141</f>
        <v>10150</v>
      </c>
      <c r="N141" s="106"/>
      <c r="O141" s="322">
        <f>M141+N141</f>
        <v>10150</v>
      </c>
      <c r="P141" s="106"/>
      <c r="Q141" s="322">
        <f>O141+P141</f>
        <v>10150</v>
      </c>
      <c r="R141" s="106"/>
      <c r="S141" s="322">
        <f>Q141+R141</f>
        <v>10150</v>
      </c>
      <c r="T141" s="106"/>
      <c r="U141" s="322">
        <f>S141+T141</f>
        <v>10150</v>
      </c>
      <c r="V141" s="106"/>
      <c r="W141" s="322">
        <f>U141+V141</f>
        <v>10150</v>
      </c>
    </row>
    <row r="142" spans="1:23" ht="13.5" customHeight="1" thickBot="1">
      <c r="A142" s="66"/>
      <c r="B142" s="67"/>
      <c r="C142" s="47">
        <v>6351</v>
      </c>
      <c r="D142" s="272"/>
      <c r="E142" s="120" t="s">
        <v>15</v>
      </c>
      <c r="F142" s="68"/>
      <c r="G142" s="69">
        <v>10150</v>
      </c>
      <c r="H142" s="136">
        <v>4593.2</v>
      </c>
      <c r="I142" s="323">
        <f>G142+H142</f>
        <v>14743.2</v>
      </c>
      <c r="J142" s="136"/>
      <c r="K142" s="323">
        <f>I142+J142</f>
        <v>14743.2</v>
      </c>
      <c r="L142" s="136"/>
      <c r="M142" s="323">
        <f>K142+L142</f>
        <v>14743.2</v>
      </c>
      <c r="N142" s="136"/>
      <c r="O142" s="323">
        <f>M142+N142</f>
        <v>14743.2</v>
      </c>
      <c r="P142" s="136"/>
      <c r="Q142" s="323">
        <f>O142+P142</f>
        <v>14743.2</v>
      </c>
      <c r="R142" s="136"/>
      <c r="S142" s="323">
        <f>Q142+R142</f>
        <v>14743.2</v>
      </c>
      <c r="T142" s="136"/>
      <c r="U142" s="323">
        <f>S142+T142</f>
        <v>14743.2</v>
      </c>
      <c r="V142" s="136"/>
      <c r="W142" s="323">
        <f>U142+V142</f>
        <v>14743.2</v>
      </c>
    </row>
    <row r="143" spans="1:23" ht="15" customHeight="1">
      <c r="A143" s="71">
        <v>119</v>
      </c>
      <c r="B143" s="71">
        <v>3123</v>
      </c>
      <c r="C143" s="72"/>
      <c r="D143" s="178"/>
      <c r="E143" s="117" t="s">
        <v>139</v>
      </c>
      <c r="F143" s="73"/>
      <c r="G143" s="318"/>
      <c r="H143" s="105"/>
      <c r="I143" s="104"/>
      <c r="J143" s="105"/>
      <c r="K143" s="104"/>
      <c r="L143" s="105"/>
      <c r="M143" s="104"/>
      <c r="N143" s="105"/>
      <c r="O143" s="104"/>
      <c r="P143" s="105"/>
      <c r="Q143" s="104"/>
      <c r="R143" s="105"/>
      <c r="S143" s="104"/>
      <c r="T143" s="105"/>
      <c r="U143" s="104"/>
      <c r="V143" s="105"/>
      <c r="W143" s="104"/>
    </row>
    <row r="144" spans="1:23" ht="14.25" customHeight="1">
      <c r="A144" s="74"/>
      <c r="B144" s="75"/>
      <c r="C144" s="76">
        <v>6351</v>
      </c>
      <c r="D144" s="187" t="s">
        <v>154</v>
      </c>
      <c r="E144" s="119" t="s">
        <v>140</v>
      </c>
      <c r="F144" s="79"/>
      <c r="G144" s="321"/>
      <c r="H144" s="106"/>
      <c r="I144" s="322"/>
      <c r="J144" s="106"/>
      <c r="K144" s="322"/>
      <c r="L144" s="106"/>
      <c r="M144" s="322"/>
      <c r="N144" s="106">
        <v>2500</v>
      </c>
      <c r="O144" s="322">
        <f>M144+N144</f>
        <v>2500</v>
      </c>
      <c r="P144" s="106"/>
      <c r="Q144" s="322">
        <f>O144+P144</f>
        <v>2500</v>
      </c>
      <c r="R144" s="106"/>
      <c r="S144" s="322">
        <f>Q144+R144</f>
        <v>2500</v>
      </c>
      <c r="T144" s="106"/>
      <c r="U144" s="322">
        <f>S144+T144</f>
        <v>2500</v>
      </c>
      <c r="V144" s="106"/>
      <c r="W144" s="322">
        <f>U144+V144</f>
        <v>2500</v>
      </c>
    </row>
    <row r="145" spans="1:23" ht="13.5" customHeight="1" thickBot="1">
      <c r="A145" s="66"/>
      <c r="B145" s="67"/>
      <c r="C145" s="47">
        <v>6351</v>
      </c>
      <c r="D145" s="272"/>
      <c r="E145" s="120" t="s">
        <v>15</v>
      </c>
      <c r="F145" s="68"/>
      <c r="G145" s="69"/>
      <c r="H145" s="70"/>
      <c r="I145" s="323"/>
      <c r="J145" s="70"/>
      <c r="K145" s="323"/>
      <c r="L145" s="70"/>
      <c r="M145" s="323"/>
      <c r="N145" s="70">
        <v>2500</v>
      </c>
      <c r="O145" s="323">
        <f>M145+N145</f>
        <v>2500</v>
      </c>
      <c r="P145" s="70"/>
      <c r="Q145" s="323">
        <f>O145+P145</f>
        <v>2500</v>
      </c>
      <c r="R145" s="70"/>
      <c r="S145" s="323">
        <f>Q145+R145</f>
        <v>2500</v>
      </c>
      <c r="T145" s="70"/>
      <c r="U145" s="323">
        <f>S145+T145</f>
        <v>2500</v>
      </c>
      <c r="V145" s="70"/>
      <c r="W145" s="323">
        <f>U145+V145</f>
        <v>2500</v>
      </c>
    </row>
    <row r="146" spans="1:23" ht="24.75" customHeight="1">
      <c r="A146" s="71">
        <v>122</v>
      </c>
      <c r="B146" s="71">
        <v>3123</v>
      </c>
      <c r="C146" s="72"/>
      <c r="D146" s="178"/>
      <c r="E146" s="117" t="s">
        <v>60</v>
      </c>
      <c r="F146" s="73"/>
      <c r="G146" s="318"/>
      <c r="H146" s="105"/>
      <c r="I146" s="104"/>
      <c r="J146" s="105"/>
      <c r="K146" s="104"/>
      <c r="L146" s="105"/>
      <c r="M146" s="104"/>
      <c r="N146" s="105"/>
      <c r="O146" s="104"/>
      <c r="P146" s="105"/>
      <c r="Q146" s="104"/>
      <c r="R146" s="105"/>
      <c r="S146" s="104"/>
      <c r="T146" s="105"/>
      <c r="U146" s="104"/>
      <c r="V146" s="105"/>
      <c r="W146" s="104"/>
    </row>
    <row r="147" spans="1:23" ht="14.25" customHeight="1">
      <c r="A147" s="74"/>
      <c r="B147" s="75"/>
      <c r="C147" s="76">
        <v>6351</v>
      </c>
      <c r="D147" s="187" t="s">
        <v>83</v>
      </c>
      <c r="E147" s="119" t="s">
        <v>61</v>
      </c>
      <c r="F147" s="79"/>
      <c r="G147" s="321">
        <v>1200</v>
      </c>
      <c r="H147" s="106"/>
      <c r="I147" s="322">
        <f>G147+H147</f>
        <v>1200</v>
      </c>
      <c r="J147" s="106"/>
      <c r="K147" s="322">
        <f>I147+J147</f>
        <v>1200</v>
      </c>
      <c r="L147" s="106"/>
      <c r="M147" s="322">
        <f>K147+L147</f>
        <v>1200</v>
      </c>
      <c r="N147" s="106"/>
      <c r="O147" s="322">
        <f>M147+N147</f>
        <v>1200</v>
      </c>
      <c r="P147" s="106"/>
      <c r="Q147" s="322">
        <f>O147+P147</f>
        <v>1200</v>
      </c>
      <c r="R147" s="106"/>
      <c r="S147" s="322">
        <f>Q147+R147</f>
        <v>1200</v>
      </c>
      <c r="T147" s="106"/>
      <c r="U147" s="322">
        <f>S147+T147</f>
        <v>1200</v>
      </c>
      <c r="V147" s="106"/>
      <c r="W147" s="322">
        <f>U147+V147</f>
        <v>1200</v>
      </c>
    </row>
    <row r="148" spans="1:23" ht="13.5" customHeight="1" thickBot="1">
      <c r="A148" s="66"/>
      <c r="B148" s="67"/>
      <c r="C148" s="47">
        <v>6351</v>
      </c>
      <c r="D148" s="272"/>
      <c r="E148" s="120" t="s">
        <v>15</v>
      </c>
      <c r="F148" s="68"/>
      <c r="G148" s="69">
        <v>1200</v>
      </c>
      <c r="H148" s="70"/>
      <c r="I148" s="323">
        <f>G148+H148</f>
        <v>1200</v>
      </c>
      <c r="J148" s="70"/>
      <c r="K148" s="323">
        <f>I148+J148</f>
        <v>1200</v>
      </c>
      <c r="L148" s="70"/>
      <c r="M148" s="323">
        <f>K148+L148</f>
        <v>1200</v>
      </c>
      <c r="N148" s="70"/>
      <c r="O148" s="323">
        <f>M148+N148</f>
        <v>1200</v>
      </c>
      <c r="P148" s="70"/>
      <c r="Q148" s="323">
        <f>O148+P148</f>
        <v>1200</v>
      </c>
      <c r="R148" s="70"/>
      <c r="S148" s="323">
        <f>Q148+R148</f>
        <v>1200</v>
      </c>
      <c r="T148" s="70"/>
      <c r="U148" s="323">
        <f>S148+T148</f>
        <v>1200</v>
      </c>
      <c r="V148" s="70"/>
      <c r="W148" s="323">
        <f>U148+V148</f>
        <v>1200</v>
      </c>
    </row>
    <row r="149" spans="1:23" ht="14.25" customHeight="1">
      <c r="A149" s="71">
        <v>123</v>
      </c>
      <c r="B149" s="71">
        <v>3124</v>
      </c>
      <c r="C149" s="72"/>
      <c r="D149" s="178"/>
      <c r="E149" s="117" t="s">
        <v>141</v>
      </c>
      <c r="F149" s="73"/>
      <c r="G149" s="318"/>
      <c r="H149" s="105"/>
      <c r="I149" s="104"/>
      <c r="J149" s="105"/>
      <c r="K149" s="104"/>
      <c r="L149" s="105"/>
      <c r="M149" s="104"/>
      <c r="N149" s="105"/>
      <c r="O149" s="104"/>
      <c r="P149" s="105"/>
      <c r="Q149" s="104"/>
      <c r="R149" s="105"/>
      <c r="S149" s="104"/>
      <c r="T149" s="105"/>
      <c r="U149" s="104"/>
      <c r="V149" s="105"/>
      <c r="W149" s="104"/>
    </row>
    <row r="150" spans="1:23" ht="14.25" customHeight="1">
      <c r="A150" s="74"/>
      <c r="B150" s="75"/>
      <c r="C150" s="43">
        <v>5331</v>
      </c>
      <c r="D150" s="187" t="s">
        <v>155</v>
      </c>
      <c r="E150" s="212" t="s">
        <v>142</v>
      </c>
      <c r="F150" s="79"/>
      <c r="G150" s="321"/>
      <c r="H150" s="106"/>
      <c r="I150" s="322"/>
      <c r="J150" s="106"/>
      <c r="K150" s="322"/>
      <c r="L150" s="106"/>
      <c r="M150" s="322"/>
      <c r="N150" s="106">
        <v>4060</v>
      </c>
      <c r="O150" s="322">
        <f>M150+N150</f>
        <v>4060</v>
      </c>
      <c r="P150" s="106"/>
      <c r="Q150" s="322">
        <f>O150+P150</f>
        <v>4060</v>
      </c>
      <c r="R150" s="106"/>
      <c r="S150" s="322">
        <f>Q150+R150</f>
        <v>4060</v>
      </c>
      <c r="T150" s="106"/>
      <c r="U150" s="322">
        <f>S150+T150</f>
        <v>4060</v>
      </c>
      <c r="V150" s="106"/>
      <c r="W150" s="322">
        <f>U150+V150</f>
        <v>4060</v>
      </c>
    </row>
    <row r="151" spans="1:23" ht="13.5" customHeight="1" thickBot="1">
      <c r="A151" s="66"/>
      <c r="B151" s="67"/>
      <c r="C151" s="52">
        <v>5331</v>
      </c>
      <c r="D151" s="272"/>
      <c r="E151" s="116" t="s">
        <v>32</v>
      </c>
      <c r="F151" s="68"/>
      <c r="G151" s="69"/>
      <c r="H151" s="70"/>
      <c r="I151" s="323"/>
      <c r="J151" s="70"/>
      <c r="K151" s="323"/>
      <c r="L151" s="70"/>
      <c r="M151" s="323"/>
      <c r="N151" s="70">
        <v>4060</v>
      </c>
      <c r="O151" s="323">
        <f>M151+N151</f>
        <v>4060</v>
      </c>
      <c r="P151" s="70"/>
      <c r="Q151" s="323">
        <f>O151+P151</f>
        <v>4060</v>
      </c>
      <c r="R151" s="70"/>
      <c r="S151" s="323">
        <f>Q151+R151</f>
        <v>4060</v>
      </c>
      <c r="T151" s="70"/>
      <c r="U151" s="323">
        <f>S151+T151</f>
        <v>4060</v>
      </c>
      <c r="V151" s="70"/>
      <c r="W151" s="323">
        <f>U151+V151</f>
        <v>4060</v>
      </c>
    </row>
    <row r="152" spans="1:23" ht="15.75" customHeight="1">
      <c r="A152" s="71">
        <v>127</v>
      </c>
      <c r="B152" s="71">
        <v>4322</v>
      </c>
      <c r="C152" s="72"/>
      <c r="D152" s="178"/>
      <c r="E152" s="117" t="s">
        <v>62</v>
      </c>
      <c r="F152" s="73"/>
      <c r="G152" s="318"/>
      <c r="H152" s="105"/>
      <c r="I152" s="104"/>
      <c r="J152" s="105"/>
      <c r="K152" s="104"/>
      <c r="L152" s="105"/>
      <c r="M152" s="104"/>
      <c r="N152" s="105"/>
      <c r="O152" s="104"/>
      <c r="P152" s="105"/>
      <c r="Q152" s="104"/>
      <c r="R152" s="105"/>
      <c r="S152" s="104"/>
      <c r="T152" s="105"/>
      <c r="U152" s="104"/>
      <c r="V152" s="105"/>
      <c r="W152" s="104"/>
    </row>
    <row r="153" spans="1:23" ht="14.25" customHeight="1">
      <c r="A153" s="74"/>
      <c r="B153" s="75"/>
      <c r="C153" s="43">
        <v>5331</v>
      </c>
      <c r="D153" s="187" t="s">
        <v>84</v>
      </c>
      <c r="E153" s="212" t="s">
        <v>112</v>
      </c>
      <c r="F153" s="79"/>
      <c r="G153" s="321">
        <v>4600</v>
      </c>
      <c r="H153" s="106"/>
      <c r="I153" s="322">
        <f>G153+H153</f>
        <v>4600</v>
      </c>
      <c r="J153" s="106"/>
      <c r="K153" s="322">
        <f>I153+J153</f>
        <v>4600</v>
      </c>
      <c r="L153" s="106"/>
      <c r="M153" s="322">
        <f>K153+L153</f>
        <v>4600</v>
      </c>
      <c r="N153" s="106"/>
      <c r="O153" s="322">
        <f>M153+N153</f>
        <v>4600</v>
      </c>
      <c r="P153" s="106"/>
      <c r="Q153" s="322">
        <f>O153+P153</f>
        <v>4600</v>
      </c>
      <c r="R153" s="106"/>
      <c r="S153" s="322">
        <f>Q153+R153</f>
        <v>4600</v>
      </c>
      <c r="T153" s="106"/>
      <c r="U153" s="322">
        <f>S153+T153</f>
        <v>4600</v>
      </c>
      <c r="V153" s="106"/>
      <c r="W153" s="322">
        <f>U153+V153</f>
        <v>4600</v>
      </c>
    </row>
    <row r="154" spans="1:23" ht="14.25" customHeight="1">
      <c r="A154" s="61"/>
      <c r="B154" s="60"/>
      <c r="C154" s="43">
        <v>5331</v>
      </c>
      <c r="D154" s="187" t="s">
        <v>213</v>
      </c>
      <c r="E154" s="183" t="s">
        <v>198</v>
      </c>
      <c r="F154" s="63"/>
      <c r="G154" s="64"/>
      <c r="H154" s="65"/>
      <c r="I154" s="322"/>
      <c r="J154" s="65"/>
      <c r="K154" s="322"/>
      <c r="L154" s="65"/>
      <c r="M154" s="322"/>
      <c r="N154" s="65"/>
      <c r="O154" s="322"/>
      <c r="P154" s="65"/>
      <c r="Q154" s="322"/>
      <c r="R154" s="65"/>
      <c r="S154" s="322"/>
      <c r="T154" s="65"/>
      <c r="U154" s="322"/>
      <c r="V154" s="405">
        <v>50</v>
      </c>
      <c r="W154" s="322">
        <f>U154+V154</f>
        <v>50</v>
      </c>
    </row>
    <row r="155" spans="1:23" ht="13.5" customHeight="1" thickBot="1">
      <c r="A155" s="388"/>
      <c r="B155" s="389"/>
      <c r="C155" s="52">
        <v>5331</v>
      </c>
      <c r="D155" s="277"/>
      <c r="E155" s="116" t="s">
        <v>32</v>
      </c>
      <c r="F155" s="290"/>
      <c r="G155" s="324">
        <v>4600</v>
      </c>
      <c r="H155" s="390"/>
      <c r="I155" s="334">
        <f>G155+H155</f>
        <v>4600</v>
      </c>
      <c r="J155" s="390"/>
      <c r="K155" s="334">
        <f>I155+J155</f>
        <v>4600</v>
      </c>
      <c r="L155" s="390"/>
      <c r="M155" s="334">
        <f>K155+L155</f>
        <v>4600</v>
      </c>
      <c r="N155" s="390"/>
      <c r="O155" s="334">
        <f>M155+N155</f>
        <v>4600</v>
      </c>
      <c r="P155" s="390"/>
      <c r="Q155" s="334">
        <f>O155+P155</f>
        <v>4600</v>
      </c>
      <c r="R155" s="390"/>
      <c r="S155" s="334">
        <f>Q155+R155</f>
        <v>4600</v>
      </c>
      <c r="T155" s="390"/>
      <c r="U155" s="334">
        <f>S155+T155</f>
        <v>4600</v>
      </c>
      <c r="V155" s="406">
        <v>50</v>
      </c>
      <c r="W155" s="334">
        <f>U155+V155</f>
        <v>4650</v>
      </c>
    </row>
    <row r="156" spans="1:23" ht="27" customHeight="1">
      <c r="A156" s="71">
        <v>131</v>
      </c>
      <c r="B156" s="71">
        <v>3114</v>
      </c>
      <c r="C156" s="72"/>
      <c r="D156" s="178"/>
      <c r="E156" s="117" t="s">
        <v>144</v>
      </c>
      <c r="F156" s="73"/>
      <c r="G156" s="318"/>
      <c r="H156" s="105"/>
      <c r="I156" s="104"/>
      <c r="J156" s="105"/>
      <c r="K156" s="104"/>
      <c r="L156" s="105"/>
      <c r="M156" s="104"/>
      <c r="N156" s="105"/>
      <c r="O156" s="104"/>
      <c r="P156" s="105"/>
      <c r="Q156" s="104"/>
      <c r="R156" s="105"/>
      <c r="S156" s="104"/>
      <c r="T156" s="105"/>
      <c r="U156" s="104"/>
      <c r="V156" s="105"/>
      <c r="W156" s="104"/>
    </row>
    <row r="157" spans="1:23" ht="12" customHeight="1">
      <c r="A157" s="74"/>
      <c r="B157" s="75"/>
      <c r="C157" s="43">
        <v>5331</v>
      </c>
      <c r="D157" s="187" t="s">
        <v>156</v>
      </c>
      <c r="E157" s="212" t="s">
        <v>143</v>
      </c>
      <c r="F157" s="79"/>
      <c r="G157" s="321"/>
      <c r="H157" s="106"/>
      <c r="I157" s="322"/>
      <c r="J157" s="106"/>
      <c r="K157" s="322"/>
      <c r="L157" s="106"/>
      <c r="M157" s="322"/>
      <c r="N157" s="106">
        <v>1500</v>
      </c>
      <c r="O157" s="322">
        <f>M157+N157</f>
        <v>1500</v>
      </c>
      <c r="P157" s="106"/>
      <c r="Q157" s="322">
        <f>O157+P157</f>
        <v>1500</v>
      </c>
      <c r="R157" s="106"/>
      <c r="S157" s="322">
        <f>Q157+R157</f>
        <v>1500</v>
      </c>
      <c r="T157" s="106"/>
      <c r="U157" s="322">
        <f>S157+T157</f>
        <v>1500</v>
      </c>
      <c r="V157" s="106"/>
      <c r="W157" s="322">
        <f>U157+V157</f>
        <v>1500</v>
      </c>
    </row>
    <row r="158" spans="1:23" ht="13.5" customHeight="1" thickBot="1">
      <c r="A158" s="66"/>
      <c r="B158" s="67"/>
      <c r="C158" s="52">
        <v>5331</v>
      </c>
      <c r="D158" s="272"/>
      <c r="E158" s="116" t="s">
        <v>32</v>
      </c>
      <c r="F158" s="68"/>
      <c r="G158" s="69"/>
      <c r="H158" s="70"/>
      <c r="I158" s="323"/>
      <c r="J158" s="70"/>
      <c r="K158" s="323"/>
      <c r="L158" s="70"/>
      <c r="M158" s="323"/>
      <c r="N158" s="70">
        <v>1500</v>
      </c>
      <c r="O158" s="323">
        <f>M158+N158</f>
        <v>1500</v>
      </c>
      <c r="P158" s="70"/>
      <c r="Q158" s="323">
        <f>O158+P158</f>
        <v>1500</v>
      </c>
      <c r="R158" s="70"/>
      <c r="S158" s="323">
        <f>Q158+R158</f>
        <v>1500</v>
      </c>
      <c r="T158" s="70"/>
      <c r="U158" s="323">
        <f>S158+T158</f>
        <v>1500</v>
      </c>
      <c r="V158" s="70"/>
      <c r="W158" s="323">
        <f>U158+V158</f>
        <v>1500</v>
      </c>
    </row>
    <row r="159" spans="1:23" ht="27.75" customHeight="1">
      <c r="A159" s="71">
        <v>145</v>
      </c>
      <c r="B159" s="71">
        <v>3123</v>
      </c>
      <c r="C159" s="72"/>
      <c r="D159" s="178"/>
      <c r="E159" s="117" t="s">
        <v>145</v>
      </c>
      <c r="F159" s="73"/>
      <c r="G159" s="318"/>
      <c r="H159" s="105"/>
      <c r="I159" s="104"/>
      <c r="J159" s="105"/>
      <c r="K159" s="104"/>
      <c r="L159" s="105"/>
      <c r="M159" s="104"/>
      <c r="N159" s="105"/>
      <c r="O159" s="104"/>
      <c r="P159" s="105"/>
      <c r="Q159" s="104"/>
      <c r="R159" s="105"/>
      <c r="S159" s="104"/>
      <c r="T159" s="105"/>
      <c r="U159" s="104"/>
      <c r="V159" s="105"/>
      <c r="W159" s="104"/>
    </row>
    <row r="160" spans="1:23" ht="14.25" customHeight="1">
      <c r="A160" s="74"/>
      <c r="B160" s="75"/>
      <c r="C160" s="76">
        <v>6351</v>
      </c>
      <c r="D160" s="187" t="s">
        <v>157</v>
      </c>
      <c r="E160" s="119" t="s">
        <v>164</v>
      </c>
      <c r="F160" s="79"/>
      <c r="G160" s="321"/>
      <c r="H160" s="106"/>
      <c r="I160" s="322"/>
      <c r="J160" s="106"/>
      <c r="K160" s="322"/>
      <c r="L160" s="106"/>
      <c r="M160" s="322"/>
      <c r="N160" s="106">
        <v>800</v>
      </c>
      <c r="O160" s="322">
        <f>M160+N160</f>
        <v>800</v>
      </c>
      <c r="P160" s="106"/>
      <c r="Q160" s="322">
        <f>O160+P160</f>
        <v>800</v>
      </c>
      <c r="R160" s="106"/>
      <c r="S160" s="322">
        <f>Q160+R160</f>
        <v>800</v>
      </c>
      <c r="T160" s="106"/>
      <c r="U160" s="322">
        <f>S160+T160</f>
        <v>800</v>
      </c>
      <c r="V160" s="106"/>
      <c r="W160" s="322">
        <f>U160+V160</f>
        <v>800</v>
      </c>
    </row>
    <row r="161" spans="1:23" ht="13.5" customHeight="1" thickBot="1">
      <c r="A161" s="66"/>
      <c r="B161" s="67"/>
      <c r="C161" s="47">
        <v>6351</v>
      </c>
      <c r="D161" s="272"/>
      <c r="E161" s="120" t="s">
        <v>15</v>
      </c>
      <c r="F161" s="68"/>
      <c r="G161" s="69"/>
      <c r="H161" s="70"/>
      <c r="I161" s="323"/>
      <c r="J161" s="70"/>
      <c r="K161" s="323"/>
      <c r="L161" s="70"/>
      <c r="M161" s="323"/>
      <c r="N161" s="70">
        <v>800</v>
      </c>
      <c r="O161" s="323">
        <f>M161+N161</f>
        <v>800</v>
      </c>
      <c r="P161" s="70"/>
      <c r="Q161" s="323">
        <f>O161+P161</f>
        <v>800</v>
      </c>
      <c r="R161" s="70"/>
      <c r="S161" s="323">
        <f>Q161+R161</f>
        <v>800</v>
      </c>
      <c r="T161" s="70"/>
      <c r="U161" s="323">
        <f>S161+T161</f>
        <v>800</v>
      </c>
      <c r="V161" s="70"/>
      <c r="W161" s="323">
        <f>U161+V161</f>
        <v>800</v>
      </c>
    </row>
    <row r="162" spans="1:23" ht="27.75" customHeight="1">
      <c r="A162" s="71">
        <v>155</v>
      </c>
      <c r="B162" s="71">
        <v>3146</v>
      </c>
      <c r="C162" s="72"/>
      <c r="D162" s="178"/>
      <c r="E162" s="117" t="s">
        <v>114</v>
      </c>
      <c r="F162" s="73"/>
      <c r="G162" s="318"/>
      <c r="H162" s="105"/>
      <c r="I162" s="104"/>
      <c r="J162" s="105"/>
      <c r="K162" s="104"/>
      <c r="L162" s="105"/>
      <c r="M162" s="104"/>
      <c r="N162" s="105"/>
      <c r="O162" s="104"/>
      <c r="P162" s="105"/>
      <c r="Q162" s="104"/>
      <c r="R162" s="105"/>
      <c r="S162" s="104"/>
      <c r="T162" s="105"/>
      <c r="U162" s="104"/>
      <c r="V162" s="105"/>
      <c r="W162" s="104"/>
    </row>
    <row r="163" spans="1:23" ht="14.25" customHeight="1">
      <c r="A163" s="74"/>
      <c r="B163" s="75"/>
      <c r="C163" s="43">
        <v>5331</v>
      </c>
      <c r="D163" s="187" t="s">
        <v>85</v>
      </c>
      <c r="E163" s="212" t="s">
        <v>115</v>
      </c>
      <c r="F163" s="79"/>
      <c r="G163" s="321">
        <v>500</v>
      </c>
      <c r="H163" s="106"/>
      <c r="I163" s="322">
        <f>G163+H163</f>
        <v>500</v>
      </c>
      <c r="J163" s="106"/>
      <c r="K163" s="322">
        <f>I163+J163</f>
        <v>500</v>
      </c>
      <c r="L163" s="106">
        <v>-300</v>
      </c>
      <c r="M163" s="322">
        <f>K163+L163</f>
        <v>200</v>
      </c>
      <c r="N163" s="106"/>
      <c r="O163" s="322">
        <f aca="true" t="shared" si="7" ref="O163:O169">M163+N163</f>
        <v>200</v>
      </c>
      <c r="P163" s="106"/>
      <c r="Q163" s="322">
        <f aca="true" t="shared" si="8" ref="Q163:Q169">O163+P163</f>
        <v>200</v>
      </c>
      <c r="R163" s="106"/>
      <c r="S163" s="322">
        <f aca="true" t="shared" si="9" ref="S163:S169">Q163+R163</f>
        <v>200</v>
      </c>
      <c r="T163" s="106"/>
      <c r="U163" s="322">
        <f aca="true" t="shared" si="10" ref="U163:U169">S163+T163</f>
        <v>200</v>
      </c>
      <c r="V163" s="106">
        <v>-14.8</v>
      </c>
      <c r="W163" s="322">
        <f aca="true" t="shared" si="11" ref="W163:W169">U163+V163</f>
        <v>185.2</v>
      </c>
    </row>
    <row r="164" spans="1:23" ht="14.25" customHeight="1">
      <c r="A164" s="61"/>
      <c r="B164" s="43"/>
      <c r="C164" s="43">
        <v>6351</v>
      </c>
      <c r="D164" s="187" t="s">
        <v>85</v>
      </c>
      <c r="E164" s="212" t="s">
        <v>115</v>
      </c>
      <c r="F164" s="386"/>
      <c r="G164" s="64"/>
      <c r="H164" s="65"/>
      <c r="I164" s="322"/>
      <c r="J164" s="65"/>
      <c r="K164" s="322">
        <f>I164+J164</f>
        <v>0</v>
      </c>
      <c r="L164" s="65">
        <v>300</v>
      </c>
      <c r="M164" s="322">
        <f>K164+L164</f>
        <v>300</v>
      </c>
      <c r="N164" s="65"/>
      <c r="O164" s="322">
        <f t="shared" si="7"/>
        <v>300</v>
      </c>
      <c r="P164" s="65"/>
      <c r="Q164" s="322">
        <f t="shared" si="8"/>
        <v>300</v>
      </c>
      <c r="R164" s="65"/>
      <c r="S164" s="322">
        <f t="shared" si="9"/>
        <v>300</v>
      </c>
      <c r="T164" s="65"/>
      <c r="U164" s="322">
        <f t="shared" si="10"/>
        <v>300</v>
      </c>
      <c r="V164" s="65">
        <v>-107.3</v>
      </c>
      <c r="W164" s="322">
        <f t="shared" si="11"/>
        <v>192.7</v>
      </c>
    </row>
    <row r="165" spans="1:23" ht="14.25" customHeight="1">
      <c r="A165" s="61"/>
      <c r="B165" s="60"/>
      <c r="C165" s="43">
        <v>5331</v>
      </c>
      <c r="D165" s="187" t="s">
        <v>206</v>
      </c>
      <c r="E165" s="212" t="s">
        <v>202</v>
      </c>
      <c r="F165" s="63"/>
      <c r="G165" s="64"/>
      <c r="H165" s="65"/>
      <c r="I165" s="322"/>
      <c r="J165" s="65"/>
      <c r="K165" s="322"/>
      <c r="L165" s="65"/>
      <c r="M165" s="322"/>
      <c r="N165" s="65"/>
      <c r="O165" s="322"/>
      <c r="P165" s="65"/>
      <c r="Q165" s="322"/>
      <c r="R165" s="65"/>
      <c r="S165" s="322"/>
      <c r="T165" s="65"/>
      <c r="U165" s="322"/>
      <c r="V165" s="65">
        <v>122.1</v>
      </c>
      <c r="W165" s="322">
        <v>122.1</v>
      </c>
    </row>
    <row r="166" spans="1:23" ht="13.5" customHeight="1">
      <c r="A166" s="61"/>
      <c r="B166" s="60"/>
      <c r="C166" s="137">
        <v>5331</v>
      </c>
      <c r="D166" s="149"/>
      <c r="E166" s="139" t="s">
        <v>32</v>
      </c>
      <c r="F166" s="63"/>
      <c r="G166" s="254">
        <v>500</v>
      </c>
      <c r="H166" s="201"/>
      <c r="I166" s="323">
        <f>G166+H166</f>
        <v>500</v>
      </c>
      <c r="J166" s="201"/>
      <c r="K166" s="323">
        <f>I166+J166</f>
        <v>500</v>
      </c>
      <c r="L166" s="201">
        <v>-300</v>
      </c>
      <c r="M166" s="323">
        <f>K166+L166</f>
        <v>200</v>
      </c>
      <c r="N166" s="201"/>
      <c r="O166" s="323">
        <f t="shared" si="7"/>
        <v>200</v>
      </c>
      <c r="P166" s="201"/>
      <c r="Q166" s="323">
        <f t="shared" si="8"/>
        <v>200</v>
      </c>
      <c r="R166" s="201"/>
      <c r="S166" s="323">
        <f t="shared" si="9"/>
        <v>200</v>
      </c>
      <c r="T166" s="201"/>
      <c r="U166" s="323">
        <f t="shared" si="10"/>
        <v>200</v>
      </c>
      <c r="V166" s="201">
        <f>V163+V165</f>
        <v>107.3</v>
      </c>
      <c r="W166" s="323">
        <f t="shared" si="11"/>
        <v>307.3</v>
      </c>
    </row>
    <row r="167" spans="1:23" ht="13.5" customHeight="1" thickBot="1">
      <c r="A167" s="197"/>
      <c r="B167" s="198"/>
      <c r="C167" s="171">
        <v>6351</v>
      </c>
      <c r="D167" s="261"/>
      <c r="E167" s="262" t="s">
        <v>15</v>
      </c>
      <c r="F167" s="199"/>
      <c r="G167" s="253"/>
      <c r="H167" s="263"/>
      <c r="I167" s="350"/>
      <c r="J167" s="263"/>
      <c r="K167" s="350">
        <f>I167+J167</f>
        <v>0</v>
      </c>
      <c r="L167" s="263">
        <v>300</v>
      </c>
      <c r="M167" s="350">
        <f>K167+L167</f>
        <v>300</v>
      </c>
      <c r="N167" s="263"/>
      <c r="O167" s="350">
        <f t="shared" si="7"/>
        <v>300</v>
      </c>
      <c r="P167" s="263"/>
      <c r="Q167" s="350">
        <f t="shared" si="8"/>
        <v>300</v>
      </c>
      <c r="R167" s="263"/>
      <c r="S167" s="350">
        <f t="shared" si="9"/>
        <v>300</v>
      </c>
      <c r="T167" s="263"/>
      <c r="U167" s="350">
        <f t="shared" si="10"/>
        <v>300</v>
      </c>
      <c r="V167" s="263">
        <f>V164</f>
        <v>-107.3</v>
      </c>
      <c r="W167" s="350">
        <f t="shared" si="11"/>
        <v>192.7</v>
      </c>
    </row>
    <row r="168" spans="1:23" ht="14.25" customHeight="1">
      <c r="A168" s="71"/>
      <c r="B168" s="264"/>
      <c r="C168" s="265">
        <v>6121</v>
      </c>
      <c r="D168" s="266"/>
      <c r="E168" s="267" t="s">
        <v>162</v>
      </c>
      <c r="F168" s="73"/>
      <c r="G168" s="57"/>
      <c r="H168" s="59"/>
      <c r="I168" s="351"/>
      <c r="J168" s="59"/>
      <c r="K168" s="351"/>
      <c r="L168" s="59"/>
      <c r="M168" s="351"/>
      <c r="N168" s="59">
        <v>10000</v>
      </c>
      <c r="O168" s="351">
        <f t="shared" si="7"/>
        <v>10000</v>
      </c>
      <c r="P168" s="59"/>
      <c r="Q168" s="351">
        <f t="shared" si="8"/>
        <v>10000</v>
      </c>
      <c r="R168" s="59">
        <v>-10000</v>
      </c>
      <c r="S168" s="351">
        <f t="shared" si="9"/>
        <v>0</v>
      </c>
      <c r="T168" s="59"/>
      <c r="U168" s="351">
        <f t="shared" si="10"/>
        <v>0</v>
      </c>
      <c r="V168" s="59"/>
      <c r="W168" s="351">
        <f t="shared" si="11"/>
        <v>0</v>
      </c>
    </row>
    <row r="169" spans="1:23" ht="13.5" customHeight="1" thickBot="1">
      <c r="A169" s="66"/>
      <c r="B169" s="67"/>
      <c r="C169" s="47">
        <v>6121</v>
      </c>
      <c r="D169" s="111"/>
      <c r="E169" s="268" t="s">
        <v>138</v>
      </c>
      <c r="F169" s="68"/>
      <c r="G169" s="69"/>
      <c r="H169" s="70"/>
      <c r="I169" s="325"/>
      <c r="J169" s="70"/>
      <c r="K169" s="325"/>
      <c r="L169" s="70"/>
      <c r="M169" s="325"/>
      <c r="N169" s="70">
        <v>10000</v>
      </c>
      <c r="O169" s="325">
        <f t="shared" si="7"/>
        <v>10000</v>
      </c>
      <c r="P169" s="70"/>
      <c r="Q169" s="325">
        <f t="shared" si="8"/>
        <v>10000</v>
      </c>
      <c r="R169" s="70">
        <v>-10000</v>
      </c>
      <c r="S169" s="325">
        <f t="shared" si="9"/>
        <v>0</v>
      </c>
      <c r="T169" s="70"/>
      <c r="U169" s="325">
        <f t="shared" si="10"/>
        <v>0</v>
      </c>
      <c r="V169" s="70"/>
      <c r="W169" s="325">
        <f t="shared" si="11"/>
        <v>0</v>
      </c>
    </row>
    <row r="170" spans="1:23" ht="17.25" customHeight="1" thickBot="1">
      <c r="A170" s="109"/>
      <c r="B170" s="108"/>
      <c r="C170" s="110"/>
      <c r="D170" s="108"/>
      <c r="E170" s="107" t="s">
        <v>18</v>
      </c>
      <c r="F170" s="80"/>
      <c r="G170" s="352">
        <f>G72+G80+G125+G128+G132+G148+G155+G142+G98+G75+G62+G54+G166+G71</f>
        <v>37950</v>
      </c>
      <c r="H170" s="352">
        <f>H62+H91+H142</f>
        <v>22661.9</v>
      </c>
      <c r="I170" s="352">
        <f>I54+I62+I71+I72+I75+I80+I98+I125+I128+I132+I142+I148+I155+I166+I113+I94+I84+I48+I91</f>
        <v>60611.9</v>
      </c>
      <c r="J170" s="352">
        <f>J47+J48+J84+J90++J94+J113+J166+J167</f>
        <v>18523.4</v>
      </c>
      <c r="K170" s="352">
        <f>K54+K62+K71+K72+K75+K80+K98+K125+K128+K132+K142+K148+K155+K166+K113+K94+K84+K48+K91+K90+K167+K58+K47</f>
        <v>79135.3</v>
      </c>
      <c r="L170" s="352">
        <f>L48+L84+L94+L113+L47+L90+L58+L138</f>
        <v>5110</v>
      </c>
      <c r="M170" s="352">
        <f>M54+M62+M71+M72+M75+M80+M98+M125+M128+M132+M142+M148+M155+M166+M113+M94+M84+M48+M91+M90+M167+M58+M138+M47</f>
        <v>84245.3</v>
      </c>
      <c r="N170" s="352">
        <f>N40+N54+N55+N62+N65+N91+N101+N110+N132+N135+N145+N151+N158+N161+N169</f>
        <v>46650</v>
      </c>
      <c r="O170" s="352">
        <f>O54+O62+O71+O72+O75+O80+O98+O125+O128+O132+O142+O148+O155+O166+O113+O94+O84+O48+O91+O90+O167+O58+O138+O47+O40+O55+O65+O101+O110+O135+O145+O151+O158+O161+O169</f>
        <v>130895.3</v>
      </c>
      <c r="P170" s="352">
        <f>P98+P124+P125++P135+P169+P116+P43+P40+P39</f>
        <v>950</v>
      </c>
      <c r="Q170" s="352">
        <f>Q54+Q62+Q71+Q72+Q75+Q80+Q98+Q125+Q128+Q132+Q142+Q148+Q155+Q166+Q113+Q94+Q84+Q48+Q91+Q90+Q167+Q58+Q138+Q47+Q40+Q55+Q65+Q101+Q110+Q135+Q145+Q151+Q158+Q161+Q169+Q124</f>
        <v>131175.3</v>
      </c>
      <c r="R170" s="352">
        <f>R98+R124+R125++R135+R169</f>
        <v>-11900</v>
      </c>
      <c r="S170" s="352">
        <f>S54+S62+S71+S72+S75+S80+S98+S125+S128+S132+S142+S148+S155+S166+S113+S94+S84+S48+S91+S90+S167+S58+S138+S47+S40+S55+S65+S101+S110+S135+S145+S151+S158+S161+S169+S124+S116+S39+S43</f>
        <v>119945.3</v>
      </c>
      <c r="T170" s="352">
        <f>T107+T84</f>
        <v>900</v>
      </c>
      <c r="U170" s="352">
        <f>U54+U62+U71+U72+U75+U80+U98+U125+U128+U132+U142+U148+U155+U166+U113+U94+U84+U48+U91+U90+U167+U58+U138+U47+U40+U55+U65+U101+U110+U135+U145+U151+U158+U161+U169+U124+U116+U39+U43+U107</f>
        <v>120845.3</v>
      </c>
      <c r="V170" s="352">
        <f>V39+V40+V55+V71+V72+V104+V155+V80+V98+V166+V167+V107+V119+V79</f>
        <v>435</v>
      </c>
      <c r="W170" s="352">
        <f>W54+W62+W71+W72+W75+W80+W98+W125+W128+W132+W142+W148+W155+W166+W113+W94+W84+W48+W91+W90+W167+W58+W138+W47+W40+W55+W65+W101+W110+W135+W145+W151+W158+W161+W169+W124+W116+W39+W43+W107+W104+W119+W79</f>
        <v>121280.29999999999</v>
      </c>
    </row>
    <row r="171" spans="1:23" ht="12.75" customHeight="1">
      <c r="A171" s="81"/>
      <c r="B171" s="82"/>
      <c r="C171" s="82"/>
      <c r="D171" s="82"/>
      <c r="E171" s="82"/>
      <c r="F171" s="82"/>
      <c r="G171" s="83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</row>
    <row r="172" spans="1:23" ht="18" customHeight="1" thickBot="1">
      <c r="A172" s="6" t="s">
        <v>19</v>
      </c>
      <c r="B172" s="6"/>
      <c r="C172" s="6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</row>
    <row r="173" spans="1:23" ht="18" customHeight="1" thickBot="1">
      <c r="A173" s="86" t="s">
        <v>20</v>
      </c>
      <c r="B173" s="87"/>
      <c r="C173" s="88"/>
      <c r="D173" s="89"/>
      <c r="E173" s="90"/>
      <c r="F173" s="98"/>
      <c r="G173" s="92" t="s">
        <v>21</v>
      </c>
      <c r="H173" s="92" t="s">
        <v>22</v>
      </c>
      <c r="I173" s="299" t="s">
        <v>23</v>
      </c>
      <c r="J173" s="91" t="s">
        <v>22</v>
      </c>
      <c r="K173" s="92" t="s">
        <v>23</v>
      </c>
      <c r="L173" s="91" t="s">
        <v>22</v>
      </c>
      <c r="M173" s="92" t="s">
        <v>23</v>
      </c>
      <c r="N173" s="91" t="s">
        <v>22</v>
      </c>
      <c r="O173" s="92" t="s">
        <v>23</v>
      </c>
      <c r="P173" s="91" t="s">
        <v>22</v>
      </c>
      <c r="Q173" s="92" t="s">
        <v>23</v>
      </c>
      <c r="R173" s="91" t="s">
        <v>22</v>
      </c>
      <c r="S173" s="92" t="s">
        <v>23</v>
      </c>
      <c r="T173" s="91" t="s">
        <v>22</v>
      </c>
      <c r="U173" s="92" t="s">
        <v>23</v>
      </c>
      <c r="V173" s="91" t="s">
        <v>22</v>
      </c>
      <c r="W173" s="92" t="s">
        <v>23</v>
      </c>
    </row>
    <row r="174" spans="1:23" ht="18" customHeight="1">
      <c r="A174" s="78" t="s">
        <v>24</v>
      </c>
      <c r="B174" s="291"/>
      <c r="C174" s="298">
        <v>5169</v>
      </c>
      <c r="D174" s="126"/>
      <c r="E174" s="307" t="s">
        <v>169</v>
      </c>
      <c r="F174" s="292"/>
      <c r="G174" s="305">
        <v>0</v>
      </c>
      <c r="H174" s="309"/>
      <c r="I174" s="294"/>
      <c r="J174" s="308"/>
      <c r="K174" s="293"/>
      <c r="L174" s="308"/>
      <c r="M174" s="293"/>
      <c r="N174" s="353">
        <f>N37</f>
        <v>0</v>
      </c>
      <c r="O174" s="293">
        <v>0</v>
      </c>
      <c r="P174" s="306">
        <f>P37</f>
        <v>120</v>
      </c>
      <c r="Q174" s="354">
        <f>SUM(O174:P174)</f>
        <v>120</v>
      </c>
      <c r="R174" s="306">
        <v>0</v>
      </c>
      <c r="S174" s="354">
        <f>SUM(Q174:R174)</f>
        <v>120</v>
      </c>
      <c r="T174" s="306">
        <v>0</v>
      </c>
      <c r="U174" s="354">
        <f aca="true" t="shared" si="12" ref="U174:U181">SUM(S174:T174)</f>
        <v>120</v>
      </c>
      <c r="V174" s="306">
        <f>V37</f>
        <v>26</v>
      </c>
      <c r="W174" s="354">
        <f aca="true" t="shared" si="13" ref="W174:W181">SUM(U174:V174)</f>
        <v>146</v>
      </c>
    </row>
    <row r="175" spans="1:23" ht="18" customHeight="1">
      <c r="A175" s="93" t="s">
        <v>26</v>
      </c>
      <c r="B175" s="94"/>
      <c r="C175" s="224">
        <v>5171</v>
      </c>
      <c r="D175" s="77"/>
      <c r="E175" s="212" t="s">
        <v>159</v>
      </c>
      <c r="F175" s="123"/>
      <c r="G175" s="355">
        <v>0</v>
      </c>
      <c r="H175" s="356">
        <v>0</v>
      </c>
      <c r="I175" s="357">
        <f>SUM(G175:H175)</f>
        <v>0</v>
      </c>
      <c r="J175" s="353">
        <v>0</v>
      </c>
      <c r="K175" s="354">
        <f>SUM(I175:J175)</f>
        <v>0</v>
      </c>
      <c r="L175" s="353">
        <v>0</v>
      </c>
      <c r="M175" s="354">
        <f>SUM(K175:L175)</f>
        <v>0</v>
      </c>
      <c r="N175" s="353">
        <f>N38</f>
        <v>6500</v>
      </c>
      <c r="O175" s="354">
        <f>SUM(M175:N175)</f>
        <v>6500</v>
      </c>
      <c r="P175" s="353">
        <f>P38</f>
        <v>-120</v>
      </c>
      <c r="Q175" s="354">
        <f>SUM(O175:P175)</f>
        <v>6380</v>
      </c>
      <c r="R175" s="353">
        <f>R38</f>
        <v>0</v>
      </c>
      <c r="S175" s="354">
        <f>SUM(Q175:R175)</f>
        <v>6380</v>
      </c>
      <c r="T175" s="353">
        <f>T38</f>
        <v>0</v>
      </c>
      <c r="U175" s="354">
        <f t="shared" si="12"/>
        <v>6380</v>
      </c>
      <c r="V175" s="353">
        <f>V38</f>
        <v>-26</v>
      </c>
      <c r="W175" s="354">
        <f t="shared" si="13"/>
        <v>6354</v>
      </c>
    </row>
    <row r="176" spans="1:23" ht="18" customHeight="1">
      <c r="A176" s="78" t="s">
        <v>24</v>
      </c>
      <c r="B176" s="102"/>
      <c r="C176" s="146">
        <v>5331</v>
      </c>
      <c r="D176" s="101"/>
      <c r="E176" s="148" t="s">
        <v>31</v>
      </c>
      <c r="F176" s="123"/>
      <c r="G176" s="354">
        <f>G50+G67+G68+G121+G153+G163</f>
        <v>9050</v>
      </c>
      <c r="H176" s="358">
        <f>H96</f>
        <v>0</v>
      </c>
      <c r="I176" s="357">
        <f aca="true" t="shared" si="14" ref="I176:I181">SUM(G176:H176)</f>
        <v>9050</v>
      </c>
      <c r="J176" s="359">
        <f>J89+J163+J45</f>
        <v>11524.2</v>
      </c>
      <c r="K176" s="354">
        <f aca="true" t="shared" si="15" ref="K176:K181">SUM(I176:J176)</f>
        <v>20574.2</v>
      </c>
      <c r="L176" s="359">
        <f>L89+L163</f>
        <v>-300</v>
      </c>
      <c r="M176" s="354">
        <f aca="true" t="shared" si="16" ref="M176:M181">SUM(K176:L176)</f>
        <v>20274.2</v>
      </c>
      <c r="N176" s="359">
        <f>N50+N51+N100+N109+N150+N157</f>
        <v>11990</v>
      </c>
      <c r="O176" s="354">
        <f aca="true" t="shared" si="17" ref="O176:O181">SUM(M176:N176)</f>
        <v>32264.2</v>
      </c>
      <c r="P176" s="359">
        <f>P123+P42</f>
        <v>350</v>
      </c>
      <c r="Q176" s="354">
        <f aca="true" t="shared" si="18" ref="Q176:Q181">SUM(O176:P176)</f>
        <v>32614.2</v>
      </c>
      <c r="R176" s="359">
        <f>R50+R51+R100+R109+R150+R157</f>
        <v>0</v>
      </c>
      <c r="S176" s="354">
        <f aca="true" t="shared" si="19" ref="S176:S181">SUM(Q176:R176)</f>
        <v>32614.2</v>
      </c>
      <c r="T176" s="359">
        <f>T106</f>
        <v>200</v>
      </c>
      <c r="U176" s="355">
        <f t="shared" si="12"/>
        <v>32814.2</v>
      </c>
      <c r="V176" s="359">
        <f>V70+V78+V154+V163+V165+V106</f>
        <v>301.29999999999995</v>
      </c>
      <c r="W176" s="355">
        <f t="shared" si="13"/>
        <v>33115.5</v>
      </c>
    </row>
    <row r="177" spans="1:23" ht="25.5" customHeight="1">
      <c r="A177" s="78" t="s">
        <v>24</v>
      </c>
      <c r="B177" s="102"/>
      <c r="C177" s="223">
        <v>6121</v>
      </c>
      <c r="D177" s="62"/>
      <c r="E177" s="295" t="s">
        <v>25</v>
      </c>
      <c r="F177" s="123"/>
      <c r="G177" s="354">
        <v>0</v>
      </c>
      <c r="H177" s="358">
        <v>0</v>
      </c>
      <c r="I177" s="357">
        <f t="shared" si="14"/>
        <v>0</v>
      </c>
      <c r="J177" s="359">
        <v>0</v>
      </c>
      <c r="K177" s="354">
        <f t="shared" si="15"/>
        <v>0</v>
      </c>
      <c r="L177" s="359">
        <v>0</v>
      </c>
      <c r="M177" s="354">
        <f t="shared" si="16"/>
        <v>0</v>
      </c>
      <c r="N177" s="359">
        <f>N134+N168</f>
        <v>11900</v>
      </c>
      <c r="O177" s="354">
        <f t="shared" si="17"/>
        <v>11900</v>
      </c>
      <c r="P177" s="359">
        <f>P134+P168</f>
        <v>0</v>
      </c>
      <c r="Q177" s="354">
        <f t="shared" si="18"/>
        <v>11900</v>
      </c>
      <c r="R177" s="359">
        <f>R134+R168</f>
        <v>-11900</v>
      </c>
      <c r="S177" s="354">
        <f t="shared" si="19"/>
        <v>0</v>
      </c>
      <c r="T177" s="359">
        <f>T134+T168</f>
        <v>0</v>
      </c>
      <c r="U177" s="354">
        <f t="shared" si="12"/>
        <v>0</v>
      </c>
      <c r="V177" s="359">
        <f>V134+V168</f>
        <v>0</v>
      </c>
      <c r="W177" s="354">
        <f t="shared" si="13"/>
        <v>0</v>
      </c>
    </row>
    <row r="178" spans="1:23" ht="18" customHeight="1">
      <c r="A178" s="93" t="s">
        <v>26</v>
      </c>
      <c r="B178" s="19"/>
      <c r="C178" s="223">
        <v>6130</v>
      </c>
      <c r="D178" s="62"/>
      <c r="E178" s="118" t="s">
        <v>14</v>
      </c>
      <c r="F178" s="123"/>
      <c r="G178" s="355">
        <v>0</v>
      </c>
      <c r="H178" s="356">
        <v>0</v>
      </c>
      <c r="I178" s="357">
        <f t="shared" si="14"/>
        <v>0</v>
      </c>
      <c r="J178" s="353">
        <v>0</v>
      </c>
      <c r="K178" s="354">
        <f t="shared" si="15"/>
        <v>0</v>
      </c>
      <c r="L178" s="353">
        <v>0</v>
      </c>
      <c r="M178" s="354">
        <f t="shared" si="16"/>
        <v>0</v>
      </c>
      <c r="N178" s="353">
        <v>0</v>
      </c>
      <c r="O178" s="354">
        <f t="shared" si="17"/>
        <v>0</v>
      </c>
      <c r="P178" s="353">
        <v>0</v>
      </c>
      <c r="Q178" s="354">
        <f t="shared" si="18"/>
        <v>0</v>
      </c>
      <c r="R178" s="353">
        <v>0</v>
      </c>
      <c r="S178" s="354">
        <f t="shared" si="19"/>
        <v>0</v>
      </c>
      <c r="T178" s="353">
        <v>0</v>
      </c>
      <c r="U178" s="354">
        <f t="shared" si="12"/>
        <v>0</v>
      </c>
      <c r="V178" s="353">
        <v>0</v>
      </c>
      <c r="W178" s="354">
        <f t="shared" si="13"/>
        <v>0</v>
      </c>
    </row>
    <row r="179" spans="1:23" ht="18" customHeight="1">
      <c r="A179" s="18" t="s">
        <v>24</v>
      </c>
      <c r="B179" s="94"/>
      <c r="C179" s="224">
        <v>6351</v>
      </c>
      <c r="D179" s="77"/>
      <c r="E179" s="119" t="s">
        <v>27</v>
      </c>
      <c r="F179" s="122"/>
      <c r="G179" s="360">
        <f>G61+G69+G74+G77+G96+G127+G130+G141+G147</f>
        <v>28900</v>
      </c>
      <c r="H179" s="361">
        <f>H60+H86+H140</f>
        <v>22661.9</v>
      </c>
      <c r="I179" s="357">
        <f t="shared" si="14"/>
        <v>51561.9</v>
      </c>
      <c r="J179" s="362">
        <f>J46+J82+J93+J112+J164+J57</f>
        <v>6999.2</v>
      </c>
      <c r="K179" s="354">
        <f t="shared" si="15"/>
        <v>58561.1</v>
      </c>
      <c r="L179" s="362">
        <f>L46+L82+L93+L112+L164+L57+L137</f>
        <v>5410</v>
      </c>
      <c r="M179" s="354">
        <f t="shared" si="16"/>
        <v>63971.1</v>
      </c>
      <c r="N179" s="362">
        <f>N52+N61+N64+N87+N88+N131+N144+N160</f>
        <v>16260</v>
      </c>
      <c r="O179" s="354">
        <f t="shared" si="17"/>
        <v>80231.1</v>
      </c>
      <c r="P179" s="362">
        <f>P97+P122+P115</f>
        <v>600</v>
      </c>
      <c r="Q179" s="354">
        <f t="shared" si="18"/>
        <v>80831.1</v>
      </c>
      <c r="R179" s="362">
        <f>R52+R61+R64+R87+R88+R131+R144+R160</f>
        <v>0</v>
      </c>
      <c r="S179" s="354">
        <f t="shared" si="19"/>
        <v>80831.1</v>
      </c>
      <c r="T179" s="362">
        <f>T83</f>
        <v>700</v>
      </c>
      <c r="U179" s="354">
        <f t="shared" si="12"/>
        <v>81531.1</v>
      </c>
      <c r="V179" s="362">
        <f>V53+V69+V96+V97+V103+V164+V77+V118</f>
        <v>133.7</v>
      </c>
      <c r="W179" s="354">
        <f t="shared" si="13"/>
        <v>81664.8</v>
      </c>
    </row>
    <row r="180" spans="1:23" ht="18" customHeight="1" thickBot="1">
      <c r="A180" s="95" t="s">
        <v>26</v>
      </c>
      <c r="B180" s="96"/>
      <c r="C180" s="225">
        <v>6901</v>
      </c>
      <c r="D180" s="228"/>
      <c r="E180" s="296" t="s">
        <v>28</v>
      </c>
      <c r="F180" s="124"/>
      <c r="G180" s="363">
        <v>250</v>
      </c>
      <c r="H180" s="364">
        <v>0</v>
      </c>
      <c r="I180" s="357">
        <f t="shared" si="14"/>
        <v>250</v>
      </c>
      <c r="J180" s="365">
        <v>0</v>
      </c>
      <c r="K180" s="354">
        <f t="shared" si="15"/>
        <v>250</v>
      </c>
      <c r="L180" s="365">
        <v>1176.7</v>
      </c>
      <c r="M180" s="354">
        <f t="shared" si="16"/>
        <v>1426.7</v>
      </c>
      <c r="N180" s="365">
        <v>3350</v>
      </c>
      <c r="O180" s="354">
        <f t="shared" si="17"/>
        <v>4776.7</v>
      </c>
      <c r="P180" s="365">
        <v>-950</v>
      </c>
      <c r="Q180" s="354">
        <f>SUM(O180:P180)</f>
        <v>3826.7</v>
      </c>
      <c r="R180" s="365">
        <v>-2350</v>
      </c>
      <c r="S180" s="354">
        <f>SUM(Q180:R180)</f>
        <v>1476.6999999999998</v>
      </c>
      <c r="T180" s="365">
        <v>-900</v>
      </c>
      <c r="U180" s="355">
        <f t="shared" si="12"/>
        <v>576.6999999999998</v>
      </c>
      <c r="V180" s="365">
        <v>-435</v>
      </c>
      <c r="W180" s="355">
        <f t="shared" si="13"/>
        <v>141.69999999999982</v>
      </c>
    </row>
    <row r="181" spans="1:23" ht="18" customHeight="1" thickBot="1">
      <c r="A181" s="97"/>
      <c r="B181" s="90"/>
      <c r="C181" s="98"/>
      <c r="D181" s="89"/>
      <c r="E181" s="297" t="s">
        <v>29</v>
      </c>
      <c r="F181" s="98"/>
      <c r="G181" s="366">
        <f>SUM(G176:G180)</f>
        <v>38200</v>
      </c>
      <c r="H181" s="367">
        <f>SUM(H176:H180)</f>
        <v>22661.9</v>
      </c>
      <c r="I181" s="368">
        <f t="shared" si="14"/>
        <v>60861.9</v>
      </c>
      <c r="J181" s="369">
        <f>SUM(J176:J180)</f>
        <v>18523.4</v>
      </c>
      <c r="K181" s="370">
        <f t="shared" si="15"/>
        <v>79385.3</v>
      </c>
      <c r="L181" s="369">
        <f>SUM(L176:L180)</f>
        <v>6286.7</v>
      </c>
      <c r="M181" s="370">
        <f t="shared" si="16"/>
        <v>85672</v>
      </c>
      <c r="N181" s="369">
        <f>SUM(N175:N180)</f>
        <v>50000</v>
      </c>
      <c r="O181" s="370">
        <f t="shared" si="17"/>
        <v>135672</v>
      </c>
      <c r="P181" s="369">
        <f>SUM(P174:P180)</f>
        <v>0</v>
      </c>
      <c r="Q181" s="370">
        <f t="shared" si="18"/>
        <v>135672</v>
      </c>
      <c r="R181" s="369">
        <f>SUM(R174:R180)</f>
        <v>-14250</v>
      </c>
      <c r="S181" s="370">
        <f t="shared" si="19"/>
        <v>121422</v>
      </c>
      <c r="T181" s="369">
        <f>SUM(T174:T180)</f>
        <v>0</v>
      </c>
      <c r="U181" s="370">
        <f t="shared" si="12"/>
        <v>121422</v>
      </c>
      <c r="V181" s="369">
        <f>SUM(V174:V180)</f>
        <v>0</v>
      </c>
      <c r="W181" s="370">
        <f t="shared" si="13"/>
        <v>121422</v>
      </c>
    </row>
    <row r="183" spans="1:6" ht="12.75">
      <c r="A183" s="6"/>
      <c r="F183" s="99"/>
    </row>
    <row r="184" ht="12.75">
      <c r="A184" s="121"/>
    </row>
    <row r="187" s="141" customFormat="1" ht="12.75"/>
    <row r="188" spans="1:4" ht="12.75">
      <c r="A188" s="6"/>
      <c r="D188"/>
    </row>
  </sheetData>
  <sheetProtection/>
  <mergeCells count="8">
    <mergeCell ref="V34:W34"/>
    <mergeCell ref="T34:U34"/>
    <mergeCell ref="H34:I34"/>
    <mergeCell ref="J34:K34"/>
    <mergeCell ref="L34:M34"/>
    <mergeCell ref="N34:O34"/>
    <mergeCell ref="P34:Q34"/>
    <mergeCell ref="R34:S34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59" r:id="rId1"/>
  <rowBreaks count="3" manualBreakCount="3">
    <brk id="43" max="22" man="1"/>
    <brk id="94" max="22" man="1"/>
    <brk id="14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Dagmar Malcová</cp:lastModifiedBy>
  <cp:lastPrinted>2011-08-10T07:35:06Z</cp:lastPrinted>
  <dcterms:created xsi:type="dcterms:W3CDTF">2008-12-30T11:25:59Z</dcterms:created>
  <dcterms:modified xsi:type="dcterms:W3CDTF">2011-08-15T06:28:29Z</dcterms:modified>
  <cp:category/>
  <cp:version/>
  <cp:contentType/>
  <cp:contentStatus/>
</cp:coreProperties>
</file>