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80" windowWidth="14865" windowHeight="7875" activeTab="0"/>
  </bookViews>
  <sheets>
    <sheet name="Bilance" sheetId="1" r:id="rId1"/>
  </sheets>
  <definedNames>
    <definedName name="_xlnm.Print_Titles" localSheetId="0">'Bilance'!$5:$6</definedName>
  </definedNames>
  <calcPr fullCalcOnLoad="1"/>
</workbook>
</file>

<file path=xl/sharedStrings.xml><?xml version="1.0" encoding="utf-8"?>
<sst xmlns="http://schemas.openxmlformats.org/spreadsheetml/2006/main" count="530" uniqueCount="303">
  <si>
    <t>daňové příjmy</t>
  </si>
  <si>
    <t>v tom:</t>
  </si>
  <si>
    <t>Příjmy celkem</t>
  </si>
  <si>
    <t>UKAZATEL</t>
  </si>
  <si>
    <t xml:space="preserve">PŘÍJMY    </t>
  </si>
  <si>
    <t>VÝDAJE</t>
  </si>
  <si>
    <t>odměny vč. refundací</t>
  </si>
  <si>
    <t>povinné pojistné placené zaměstnavatelem</t>
  </si>
  <si>
    <t>pohoštění a dary</t>
  </si>
  <si>
    <t>ostatní běžné výdaje</t>
  </si>
  <si>
    <t>ostatní příspěvky a dary</t>
  </si>
  <si>
    <t>platy zaměstnanců a ost.pl.za prov.práci</t>
  </si>
  <si>
    <t>pohoštění</t>
  </si>
  <si>
    <t>krizové plánování</t>
  </si>
  <si>
    <t>kap. 18 - zastupitelstvo kraje</t>
  </si>
  <si>
    <t>kap. 19 - činnost krajského úřadu</t>
  </si>
  <si>
    <t>kap. 10 - doprava</t>
  </si>
  <si>
    <t>kap. 14 - školství</t>
  </si>
  <si>
    <t>příspěvky PO na provoz</t>
  </si>
  <si>
    <t>kap. 15 - zdravotnictví</t>
  </si>
  <si>
    <t>kap. 16 - kultura</t>
  </si>
  <si>
    <t>kap. 28 - sociální věci</t>
  </si>
  <si>
    <t>kap. 41 - rezerva a ost.výd.netýk.se odvětví</t>
  </si>
  <si>
    <t>Výdaje celkem</t>
  </si>
  <si>
    <t xml:space="preserve">  z VPS</t>
  </si>
  <si>
    <t xml:space="preserve">  od úřadů práce</t>
  </si>
  <si>
    <t xml:space="preserve">  od obcí</t>
  </si>
  <si>
    <t>soustředěné pojištění majetku kraje</t>
  </si>
  <si>
    <t>řešení havarijních situací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</si>
  <si>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</si>
  <si>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</si>
  <si>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</si>
  <si>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přímé náklady na vzdělávání - SR</t>
  </si>
  <si>
    <t>soutěže a přehlídky - SR</t>
  </si>
  <si>
    <t>běžné výdaje</t>
  </si>
  <si>
    <t>kapitálové výdaje</t>
  </si>
  <si>
    <t>kap. 17 - přísp.pro sbory hasičů</t>
  </si>
  <si>
    <t>dopravní územní obslužnost:</t>
  </si>
  <si>
    <t xml:space="preserve">    autobusová doprava</t>
  </si>
  <si>
    <t xml:space="preserve">    drážní doprava</t>
  </si>
  <si>
    <t>sociální věci</t>
  </si>
  <si>
    <t>ostatní kapitálové výdaje</t>
  </si>
  <si>
    <t>kultura</t>
  </si>
  <si>
    <t xml:space="preserve">  z MŠMT</t>
  </si>
  <si>
    <t>grantové a dílčí programy a samostat.projekty</t>
  </si>
  <si>
    <t>příspěvky PO na provoz - od ÚP</t>
  </si>
  <si>
    <t>v tom pro odvětví:</t>
  </si>
  <si>
    <t>doprava</t>
  </si>
  <si>
    <t>školství</t>
  </si>
  <si>
    <t>zdravotnictví</t>
  </si>
  <si>
    <t>nedaňové příjmy</t>
  </si>
  <si>
    <t>Financování</t>
  </si>
  <si>
    <t xml:space="preserve">  z MPSV</t>
  </si>
  <si>
    <t>pronájem a nákl.na detaš.pracoviště</t>
  </si>
  <si>
    <t xml:space="preserve">vodohosp.akce dle vodního zákona </t>
  </si>
  <si>
    <t>kofinancování</t>
  </si>
  <si>
    <t>kap. 13 - evropská integrace</t>
  </si>
  <si>
    <t>kap. 12 - správa majetku kraje</t>
  </si>
  <si>
    <t xml:space="preserve">příjmy v rámci FV </t>
  </si>
  <si>
    <t>program obnovy venkova</t>
  </si>
  <si>
    <t>cestovní ruch - kapitálové výdaje</t>
  </si>
  <si>
    <t>přijaté úvěry</t>
  </si>
  <si>
    <t xml:space="preserve">             kapitálové výdaje odvětví</t>
  </si>
  <si>
    <t xml:space="preserve">             kapitál.výdaje odvětví</t>
  </si>
  <si>
    <t>kap. 02 - životní prostředí a zemědělství</t>
  </si>
  <si>
    <t>kap. 50 - Fond rozvoje a reprodukce KHK</t>
  </si>
  <si>
    <t xml:space="preserve">  od krajů</t>
  </si>
  <si>
    <t xml:space="preserve">   z toho: SÚS</t>
  </si>
  <si>
    <t xml:space="preserve">  z MMR</t>
  </si>
  <si>
    <t>kap. 39 - regionální rozvoj</t>
  </si>
  <si>
    <t xml:space="preserve">kap. 40 - územní plánování </t>
  </si>
  <si>
    <t xml:space="preserve">             běžné výdaje odvětví</t>
  </si>
  <si>
    <t xml:space="preserve">  z MPO</t>
  </si>
  <si>
    <t>kapitálové příjmy</t>
  </si>
  <si>
    <t>preventivní programy - SR</t>
  </si>
  <si>
    <t>podpora romských žáků SŠ - SR</t>
  </si>
  <si>
    <t xml:space="preserve">kap. 11 - cestovní ruch </t>
  </si>
  <si>
    <t xml:space="preserve">             nerozděleno</t>
  </si>
  <si>
    <t xml:space="preserve">   v tom: kapitálové výdaje odvětví</t>
  </si>
  <si>
    <t xml:space="preserve">            nerozděleno</t>
  </si>
  <si>
    <t xml:space="preserve">  v tom: běžné výdaje odvětví</t>
  </si>
  <si>
    <t xml:space="preserve">správa majetku kraje </t>
  </si>
  <si>
    <t xml:space="preserve">  v tom: kapitálové výdaje odvětví</t>
  </si>
  <si>
    <t xml:space="preserve">činnost krajského úřadu </t>
  </si>
  <si>
    <t>nerozděleno na odvětví</t>
  </si>
  <si>
    <t xml:space="preserve">  ze zahraničí</t>
  </si>
  <si>
    <t>projekt PILOT 1 a PILOT Z - SR</t>
  </si>
  <si>
    <t>GS 1.1 podpora podnikání ve vybraných obl. - SR</t>
  </si>
  <si>
    <t>GS 4.2.2-Moder.a rozš.ubytovacích kapacit KHK-SR</t>
  </si>
  <si>
    <t>GS 3.2-Integr.obtíž.zaměst.skupin obyv.-SR</t>
  </si>
  <si>
    <t>GS 4.1.2-Medializace turistické nabídky - SR</t>
  </si>
  <si>
    <t xml:space="preserve">  z SFDI</t>
  </si>
  <si>
    <t>silnice II/319 RK-Rokytnice v OH - SR</t>
  </si>
  <si>
    <t>podp.výuky méně vyuč.cizích jazyků - SR</t>
  </si>
  <si>
    <t>zařízení pro děti vyžadující okamžitou pomoc - SR</t>
  </si>
  <si>
    <t>GRIP IT - SR</t>
  </si>
  <si>
    <t>ICN - INTERREG III C - SR</t>
  </si>
  <si>
    <t>splátka dodavatelského úvěru</t>
  </si>
  <si>
    <t>Schválený</t>
  </si>
  <si>
    <t>rozpočet</t>
  </si>
  <si>
    <t xml:space="preserve">  z toho: CEP</t>
  </si>
  <si>
    <t xml:space="preserve">  v tom pro odvětví: zastupitelstvo kraje</t>
  </si>
  <si>
    <t xml:space="preserve">                           životní prostředí a zemědělství</t>
  </si>
  <si>
    <t xml:space="preserve">                           volnočasové aktivity</t>
  </si>
  <si>
    <t xml:space="preserve">                           cestovní ruch</t>
  </si>
  <si>
    <t xml:space="preserve">                           školství</t>
  </si>
  <si>
    <t xml:space="preserve">                           kultura</t>
  </si>
  <si>
    <t xml:space="preserve">                           sociální věci</t>
  </si>
  <si>
    <t xml:space="preserve">                           reginální rozvoj</t>
  </si>
  <si>
    <t>prům.zóna Solnice-Kvasiny-ost.kapitál.výdaje-úvěr</t>
  </si>
  <si>
    <t>prům.zóna Solnice-Kvasiny-ost.běž.výd.</t>
  </si>
  <si>
    <t>dosud nerozděleno</t>
  </si>
  <si>
    <t xml:space="preserve">zastupitelstvo kraje </t>
  </si>
  <si>
    <t>neinvestiční přijaté transfery</t>
  </si>
  <si>
    <t xml:space="preserve">  neinv.transf.ze SR v rámci souhrn.dot.vztahu</t>
  </si>
  <si>
    <t>investiční přijaté transfery</t>
  </si>
  <si>
    <t>neinvestiční transfery a.s.</t>
  </si>
  <si>
    <t>neinvestiční transfery obcím</t>
  </si>
  <si>
    <t xml:space="preserve">   z toho: neinvestiční transfery obcím</t>
  </si>
  <si>
    <t xml:space="preserve">   z toho: investiční transfery obcím</t>
  </si>
  <si>
    <t>neinvestiční transfer s.r.o. OREDO</t>
  </si>
  <si>
    <t>investiční transfery PO</t>
  </si>
  <si>
    <t>neinv.transfer Regionální radě regionu soudržnosti SV</t>
  </si>
  <si>
    <t>GRIP IT - transfery ze zahraničí</t>
  </si>
  <si>
    <t>ICN - transfery ze zahraničí</t>
  </si>
  <si>
    <t>inv.transfer Regionální radě regionu soudržnosti SV</t>
  </si>
  <si>
    <t>investiční transfery obcím</t>
  </si>
  <si>
    <t>prům.zóna Solnice-Kvasiny-inv.transfery obcím-úvěr</t>
  </si>
  <si>
    <t xml:space="preserve">  v tom: PO - investiční transfery</t>
  </si>
  <si>
    <t xml:space="preserve">   v tom: PO - investiční transfery</t>
  </si>
  <si>
    <t xml:space="preserve">             investiční transfery a.s.</t>
  </si>
  <si>
    <t xml:space="preserve">             PO - investiční transfery</t>
  </si>
  <si>
    <t>zapojení výsledku hospodaření</t>
  </si>
  <si>
    <t>konsolidace výdajů - příděl do soc.fondu</t>
  </si>
  <si>
    <t>Výdaje celkem po konsolidaci</t>
  </si>
  <si>
    <t>zapojení zůstatku sociálního fondu z min. let</t>
  </si>
  <si>
    <t>kap. 20 - použití sociálního fondu - běž.výdaje</t>
  </si>
  <si>
    <t xml:space="preserve">  ze SFŽP</t>
  </si>
  <si>
    <t>zabránění vzniku, rozvoje a šíření TBC - SR</t>
  </si>
  <si>
    <t>Technická pomoc - SR</t>
  </si>
  <si>
    <t>OP RLZ 2.1 - SR</t>
  </si>
  <si>
    <t>neinvestiční půjčené prostředky</t>
  </si>
  <si>
    <t>investiční transfery a.s.</t>
  </si>
  <si>
    <t>inv.půjčené prostř.RR regionu soudržnosti SV</t>
  </si>
  <si>
    <t>životní prostř.a zem. - inv.transfery a.s.</t>
  </si>
  <si>
    <t>kap. 09 - volnočasové aktivity</t>
  </si>
  <si>
    <t>neinvestiční půjčené prostředky a.s. SÚS</t>
  </si>
  <si>
    <t>prům.zóna Solnice-Kvasiny-ostat.kap.výd.-úvěr</t>
  </si>
  <si>
    <t>(v tis. Kč)</t>
  </si>
  <si>
    <t xml:space="preserve">  ze SÚJB</t>
  </si>
  <si>
    <t>neinvestiční transfery ze SR prostř.čerp.účtů</t>
  </si>
  <si>
    <t>investiční transfery ze SR prostř.čerp.účtů</t>
  </si>
  <si>
    <t>z toho:</t>
  </si>
  <si>
    <t>daň z příjmů právnických osob za kraje</t>
  </si>
  <si>
    <t>dot.ze SR poskytnuté prostř.čerpacích účtů</t>
  </si>
  <si>
    <t>úhrada daně z příjmů právnických osob za kraj</t>
  </si>
  <si>
    <t>vyhledávání budov se zvýš.výskytem radonu - SR</t>
  </si>
  <si>
    <t xml:space="preserve">            kapitálové výdaje odvětví</t>
  </si>
  <si>
    <t xml:space="preserve">                   - neinvestiční transfery</t>
  </si>
  <si>
    <t xml:space="preserve">  odvětví evropské integrace</t>
  </si>
  <si>
    <t xml:space="preserve">  odvětví sociálních věcí</t>
  </si>
  <si>
    <t>splátka leasingu RC NP</t>
  </si>
  <si>
    <t>předfinancování RC NP</t>
  </si>
  <si>
    <t xml:space="preserve">                  - neinvestiční transfery</t>
  </si>
  <si>
    <t xml:space="preserve">  z MK</t>
  </si>
  <si>
    <t>kulturní aktivity - SR</t>
  </si>
  <si>
    <t>projekty v rámci VISK - SR</t>
  </si>
  <si>
    <t>vklad pro založení a. s.</t>
  </si>
  <si>
    <t>investiční půjčené prostředky a. s.</t>
  </si>
  <si>
    <t>výdaje z finančního vypořádání</t>
  </si>
  <si>
    <t>Upravený rozpočet</t>
  </si>
  <si>
    <t>Skutečnost</t>
  </si>
  <si>
    <t xml:space="preserve">  z MZ</t>
  </si>
  <si>
    <t>volby do zastupitelstev obcí - SR</t>
  </si>
  <si>
    <t>náhr.škod způsob.vybr.chráněnými živočichy - SR</t>
  </si>
  <si>
    <t>likvidace nepoužitelných léčiv - SR</t>
  </si>
  <si>
    <t>progr.protidrog.politiky  - SR</t>
  </si>
  <si>
    <t xml:space="preserve">rezerva </t>
  </si>
  <si>
    <t xml:space="preserve">v tom odvětví: </t>
  </si>
  <si>
    <t xml:space="preserve">  životní prostředí a zemědělství</t>
  </si>
  <si>
    <t xml:space="preserve">   v tom: platby za odebrané mn. podzem.vody</t>
  </si>
  <si>
    <t xml:space="preserve">             ost.nedaňové příjmy</t>
  </si>
  <si>
    <t xml:space="preserve">  doprava</t>
  </si>
  <si>
    <t xml:space="preserve">   v tom: odvody PO z IF</t>
  </si>
  <si>
    <t xml:space="preserve">  školství</t>
  </si>
  <si>
    <t xml:space="preserve">             ost.odvody PO</t>
  </si>
  <si>
    <t>x</t>
  </si>
  <si>
    <t xml:space="preserve">  zdravotnictví</t>
  </si>
  <si>
    <t xml:space="preserve">             příjmy z pronájmu majetku</t>
  </si>
  <si>
    <t xml:space="preserve">  kultura</t>
  </si>
  <si>
    <t xml:space="preserve">  činnost krajského úřadu</t>
  </si>
  <si>
    <t xml:space="preserve">   v tom: příjmy z pronájmu majetku</t>
  </si>
  <si>
    <t xml:space="preserve">  sociální věci</t>
  </si>
  <si>
    <t xml:space="preserve">             splátky půjček</t>
  </si>
  <si>
    <t xml:space="preserve">  ostatní příjmy</t>
  </si>
  <si>
    <t xml:space="preserve">   v tom: přijaté úroky</t>
  </si>
  <si>
    <t>v tom odvětví: dopravy</t>
  </si>
  <si>
    <t xml:space="preserve">                    správa majetku kraje</t>
  </si>
  <si>
    <t xml:space="preserve">                    školství</t>
  </si>
  <si>
    <t xml:space="preserve">                    zdravotnictví</t>
  </si>
  <si>
    <t xml:space="preserve">                    soc.věci</t>
  </si>
  <si>
    <t>%</t>
  </si>
  <si>
    <t xml:space="preserve">  odvětví kultury</t>
  </si>
  <si>
    <t xml:space="preserve">  z Úřadu vlády</t>
  </si>
  <si>
    <t xml:space="preserve">        z toho obce</t>
  </si>
  <si>
    <t>poplatky</t>
  </si>
  <si>
    <t xml:space="preserve">  zastupitelstvo kraje - ost.nedaňové příjmy</t>
  </si>
  <si>
    <t xml:space="preserve">                    zastupitelstvo kraje</t>
  </si>
  <si>
    <t>Saldo příjmů a výdajů</t>
  </si>
  <si>
    <t xml:space="preserve">   v tom: splátky půjčených prostř.</t>
  </si>
  <si>
    <t xml:space="preserve">  evropská integrace </t>
  </si>
  <si>
    <t xml:space="preserve">kofinancování </t>
  </si>
  <si>
    <t>výd.na krajs.koordinátora rom.poradců - SR</t>
  </si>
  <si>
    <t>kofinancování a předfinancování</t>
  </si>
  <si>
    <t>posílení kapacit míst.samospráv-Srbsko - SR</t>
  </si>
  <si>
    <t>investiční půjčené prostředky obcím</t>
  </si>
  <si>
    <t xml:space="preserve">             neinvestiční transfery a.s.</t>
  </si>
  <si>
    <t xml:space="preserve">  z MZV</t>
  </si>
  <si>
    <t xml:space="preserve">  z Národního fondu</t>
  </si>
  <si>
    <t xml:space="preserve">  ze SFDI</t>
  </si>
  <si>
    <t>odvětví správy majetku kraje</t>
  </si>
  <si>
    <t xml:space="preserve">  odvětví zdravotnictví</t>
  </si>
  <si>
    <t>investiční transfery krajům</t>
  </si>
  <si>
    <t>komunikace v rámci průmyslové zóny - SR</t>
  </si>
  <si>
    <t xml:space="preserve">neinvestiční půjčené prostředky a.s.  </t>
  </si>
  <si>
    <t>dotace ze SR posky.prostř.čerp.účtu - SR</t>
  </si>
  <si>
    <t>internetizace knihoven - SR</t>
  </si>
  <si>
    <t>podpora EVVO ve školách - SR</t>
  </si>
  <si>
    <t>kompenzační pomůcky - SR</t>
  </si>
  <si>
    <t>správní a ostatní poplatky</t>
  </si>
  <si>
    <t xml:space="preserve">  z MŽP - obce</t>
  </si>
  <si>
    <t xml:space="preserve">  cestovní ruch - ost.nedaňové příjmy</t>
  </si>
  <si>
    <t xml:space="preserve">  reg.rozvoj-vratka návrat.fin.výp.</t>
  </si>
  <si>
    <t xml:space="preserve">                    činnost krajského úřadu</t>
  </si>
  <si>
    <t>neinvestiční půjčené prostředky a.s.</t>
  </si>
  <si>
    <t>výkupy pozemků pod komunik. - SR</t>
  </si>
  <si>
    <t>k 31. 12.  2008</t>
  </si>
  <si>
    <t>k 31.12.2008</t>
  </si>
  <si>
    <t xml:space="preserve">  odvětví školství</t>
  </si>
  <si>
    <t xml:space="preserve">  z MV</t>
  </si>
  <si>
    <t xml:space="preserve">  z OSFA</t>
  </si>
  <si>
    <t xml:space="preserve">  z RRRS SV</t>
  </si>
  <si>
    <t>pronájem služeb a prostor v RC NP</t>
  </si>
  <si>
    <t>program prevence kriminality-prev.zadluženosti-SR</t>
  </si>
  <si>
    <t>inspekce posk.soc.služeb - SR</t>
  </si>
  <si>
    <t>projekt koncepce prevence kriminality - SR</t>
  </si>
  <si>
    <t>volby do zastupitelstev krajů - SR</t>
  </si>
  <si>
    <t>obnova silničního majetku - SFDI - SR</t>
  </si>
  <si>
    <t>zajištění správy majetku kraje</t>
  </si>
  <si>
    <t>neinv.dotace Centru evropského projektování a.s.</t>
  </si>
  <si>
    <t>FM EHP/Norska - CZ-0037 z r.2007 - SR</t>
  </si>
  <si>
    <t>FM EHP/Norska - CZ-0037 - SR</t>
  </si>
  <si>
    <t>FM EHP/Norska - CZ-0037-sub-projekty - SR</t>
  </si>
  <si>
    <t xml:space="preserve">             školství</t>
  </si>
  <si>
    <t>ESF - SR</t>
  </si>
  <si>
    <t>zpřístupnění DVPP ZŠ 1.st. - SR</t>
  </si>
  <si>
    <t>podpora DVPP v regionech - SR</t>
  </si>
  <si>
    <t>podpora výuky cizích jazyků - SR</t>
  </si>
  <si>
    <t>vzdělávání dětí azylantů a cizinců - SR</t>
  </si>
  <si>
    <t>podpora čtenářství v ZŠ - SR</t>
  </si>
  <si>
    <t xml:space="preserve">  ze zvl. účtu MF</t>
  </si>
  <si>
    <t>komunikace v rámci průmyslové zóny - SR - z r.2007</t>
  </si>
  <si>
    <t>ROP silnice a mosty - z půjčky SFDI</t>
  </si>
  <si>
    <t xml:space="preserve">investiční transfery obcím </t>
  </si>
  <si>
    <t>majetkopráv.vypořádání pozemků - SR</t>
  </si>
  <si>
    <t>OP RLZ 3.3 - Zabezp.předfin.koneč.uživatelů - SR</t>
  </si>
  <si>
    <t>OP RLZ 5.1,5.2 Zabezp.fin.konečných uživ. - SR</t>
  </si>
  <si>
    <t>GS 4.2.2 - Moder.a rozš.ubyt.kapacit KHK - SR</t>
  </si>
  <si>
    <t>GG 1.1-OPVK-Zvyš.kvality ve vzdělávání - SR</t>
  </si>
  <si>
    <t>GG 1.2-OPVK-Rovné příl.dětí,ž, se sp.vzd.potř.-SR</t>
  </si>
  <si>
    <t>GG 1.3-OPVK-Další vzd.prac.škol a škol.zař. - SR</t>
  </si>
  <si>
    <t>TP-OPVK-Vzd.pro konkurenceschopnost - SR</t>
  </si>
  <si>
    <t xml:space="preserve">             z toho: Centrum evr.projektování a.s.</t>
  </si>
  <si>
    <t xml:space="preserve">                        odvětví školství</t>
  </si>
  <si>
    <t>financování asistentů pedagoga - SR</t>
  </si>
  <si>
    <t>zvýšení nenárokových složek platů pedagoga - SR</t>
  </si>
  <si>
    <t>náhradní stravování SR</t>
  </si>
  <si>
    <t>investiční půjčené prostředky  obcím</t>
  </si>
  <si>
    <t>kofinancování a předfinancování - inv.transf.PO</t>
  </si>
  <si>
    <t>inv.dotace posk.prostř.čerp.účtu - SR</t>
  </si>
  <si>
    <t>inv.dot.HZS KHK na výst.Centrál.pož.st.a stř.ZZS HK</t>
  </si>
  <si>
    <t>odstr.havar.st.čp.185 Karkulka,Pec p.Sněžkou-SR</t>
  </si>
  <si>
    <t>OP LZZ Vzd.posk.a zadav.soc.sl. KHK III. - SR</t>
  </si>
  <si>
    <t>OP LZZ Rozvoj dostup.a kvality soc.sl.v KHK - SR</t>
  </si>
  <si>
    <t>OP LZZ Služby sociální prevence v KHK - SR</t>
  </si>
  <si>
    <t>OP RLZ 2.1 - SR z r. 2007</t>
  </si>
  <si>
    <t>koncepce prev.kriminality na r.2009-2011 v KHK - SR</t>
  </si>
  <si>
    <t>úhrada nákl.pro spec.odb. - inspekce soc.sl. - SR</t>
  </si>
  <si>
    <t>protiradonová opatření - SR</t>
  </si>
  <si>
    <t>výdaje jednotek sborů dobrovolných hasičů obcí-SR</t>
  </si>
  <si>
    <t xml:space="preserve">          z toho neinvestiční transfery obcím</t>
  </si>
  <si>
    <t xml:space="preserve">                   nerozděleno</t>
  </si>
  <si>
    <t xml:space="preserve">  správa majetku kraje </t>
  </si>
  <si>
    <t xml:space="preserve">   v tom: splátky půjček</t>
  </si>
  <si>
    <t>přijaté půjčené prostředky (SFDI)</t>
  </si>
  <si>
    <t xml:space="preserve">             ostatní příjmy</t>
  </si>
  <si>
    <t xml:space="preserve">  z depozitního účtu</t>
  </si>
  <si>
    <t xml:space="preserve">  od DSO</t>
  </si>
  <si>
    <t xml:space="preserve">   v tom:  ost.nedaňové příjmy</t>
  </si>
  <si>
    <t xml:space="preserve">             splátky půjček - SF</t>
  </si>
  <si>
    <t>OP RLZ  - SR</t>
  </si>
  <si>
    <t>prům.zóna Solnice-Kvasiny-inv.transfery obcím</t>
  </si>
  <si>
    <t>ČERPÁNÍ ROZPOČTU KRÁLOVÉHRADECKÉHO KRAJE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</si>
</sst>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0\ _K_č"/>
    <numFmt numFmtId="167" formatCode="#,##0.000\ _K_č"/>
    <numFmt numFmtId="168" formatCode="0.0"/>
    <numFmt numFmtId="169" formatCode="#,##0.0"/>
    <numFmt numFmtId="170" formatCode="_-* #,##0.0\ _K_č_-;\-* #,##0.0\ _K_č_-;_-* &quot;-&quot;?\ _K_č_-;_-@_-"/>
    <numFmt numFmtId="171" formatCode="#,##0.0_ ;\-#,##0.0\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#,##0.00_ ;\-#,##0.00\ 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0"/>
    </font>
    <font>
      <sz val="9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9">
    <xf numFmtId="3" fontId="0" fillId="0" borderId="0" xfId="0" applyAlignment="1">
      <alignment/>
    </xf>
    <xf numFmtId="3" fontId="1" fillId="0" borderId="10" xfId="0" applyFont="1" applyBorder="1" applyAlignment="1">
      <alignment horizontal="left" vertical="center"/>
    </xf>
    <xf numFmtId="3" fontId="1" fillId="0" borderId="11" xfId="0" applyFont="1" applyBorder="1" applyAlignment="1">
      <alignment/>
    </xf>
    <xf numFmtId="3" fontId="3" fillId="0" borderId="11" xfId="0" applyFont="1" applyBorder="1" applyAlignment="1">
      <alignment/>
    </xf>
    <xf numFmtId="3" fontId="0" fillId="0" borderId="11" xfId="0" applyBorder="1" applyAlignment="1">
      <alignment/>
    </xf>
    <xf numFmtId="3" fontId="0" fillId="0" borderId="11" xfId="0" applyFont="1" applyBorder="1" applyAlignment="1">
      <alignment/>
    </xf>
    <xf numFmtId="3" fontId="4" fillId="0" borderId="11" xfId="0" applyFont="1" applyBorder="1" applyAlignment="1">
      <alignment/>
    </xf>
    <xf numFmtId="3" fontId="0" fillId="0" borderId="11" xfId="0" applyFont="1" applyBorder="1" applyAlignment="1">
      <alignment/>
    </xf>
    <xf numFmtId="3" fontId="3" fillId="0" borderId="11" xfId="0" applyFont="1" applyBorder="1" applyAlignment="1">
      <alignment/>
    </xf>
    <xf numFmtId="3" fontId="1" fillId="0" borderId="11" xfId="0" applyFont="1" applyBorder="1" applyAlignment="1">
      <alignment/>
    </xf>
    <xf numFmtId="3" fontId="4" fillId="0" borderId="11" xfId="0" applyFont="1" applyBorder="1" applyAlignment="1">
      <alignment/>
    </xf>
    <xf numFmtId="3" fontId="1" fillId="0" borderId="0" xfId="0" applyFont="1" applyAlignment="1">
      <alignment/>
    </xf>
    <xf numFmtId="3" fontId="0" fillId="0" borderId="0" xfId="0" applyFont="1" applyBorder="1" applyAlignment="1">
      <alignment vertical="center"/>
    </xf>
    <xf numFmtId="165" fontId="0" fillId="0" borderId="0" xfId="39" applyNumberFormat="1" applyAlignment="1">
      <alignment/>
    </xf>
    <xf numFmtId="165" fontId="1" fillId="0" borderId="10" xfId="39" applyNumberFormat="1" applyFont="1" applyBorder="1" applyAlignment="1">
      <alignment horizontal="center"/>
    </xf>
    <xf numFmtId="3" fontId="0" fillId="0" borderId="0" xfId="0" applyFont="1" applyAlignment="1">
      <alignment/>
    </xf>
    <xf numFmtId="3" fontId="9" fillId="0" borderId="11" xfId="0" applyFont="1" applyBorder="1" applyAlignment="1">
      <alignment/>
    </xf>
    <xf numFmtId="3" fontId="0" fillId="0" borderId="12" xfId="0" applyFont="1" applyBorder="1" applyAlignment="1">
      <alignment/>
    </xf>
    <xf numFmtId="3" fontId="0" fillId="0" borderId="12" xfId="0" applyBorder="1" applyAlignment="1">
      <alignment/>
    </xf>
    <xf numFmtId="3" fontId="9" fillId="0" borderId="12" xfId="0" applyFont="1" applyBorder="1" applyAlignment="1">
      <alignment/>
    </xf>
    <xf numFmtId="171" fontId="1" fillId="0" borderId="11" xfId="39" applyNumberFormat="1" applyFont="1" applyBorder="1" applyAlignment="1">
      <alignment/>
    </xf>
    <xf numFmtId="171" fontId="0" fillId="0" borderId="11" xfId="39" applyNumberFormat="1" applyFont="1" applyBorder="1" applyAlignment="1">
      <alignment/>
    </xf>
    <xf numFmtId="171" fontId="1" fillId="0" borderId="11" xfId="39" applyNumberFormat="1" applyFont="1" applyBorder="1" applyAlignment="1">
      <alignment/>
    </xf>
    <xf numFmtId="171" fontId="0" fillId="0" borderId="11" xfId="39" applyNumberFormat="1" applyBorder="1" applyAlignment="1">
      <alignment/>
    </xf>
    <xf numFmtId="171" fontId="4" fillId="0" borderId="11" xfId="39" applyNumberFormat="1" applyFont="1" applyBorder="1" applyAlignment="1">
      <alignment/>
    </xf>
    <xf numFmtId="171" fontId="4" fillId="0" borderId="11" xfId="39" applyNumberFormat="1" applyFont="1" applyBorder="1" applyAlignment="1">
      <alignment/>
    </xf>
    <xf numFmtId="171" fontId="0" fillId="0" borderId="12" xfId="39" applyNumberFormat="1" applyBorder="1" applyAlignment="1">
      <alignment/>
    </xf>
    <xf numFmtId="171" fontId="0" fillId="0" borderId="13" xfId="39" applyNumberFormat="1" applyBorder="1" applyAlignment="1">
      <alignment/>
    </xf>
    <xf numFmtId="171" fontId="0" fillId="0" borderId="12" xfId="39" applyNumberFormat="1" applyFont="1" applyBorder="1" applyAlignment="1">
      <alignment/>
    </xf>
    <xf numFmtId="171" fontId="1" fillId="0" borderId="14" xfId="39" applyNumberFormat="1" applyFont="1" applyBorder="1" applyAlignment="1">
      <alignment vertical="center"/>
    </xf>
    <xf numFmtId="171" fontId="7" fillId="0" borderId="15" xfId="39" applyNumberFormat="1" applyFont="1" applyBorder="1" applyAlignment="1">
      <alignment vertical="center"/>
    </xf>
    <xf numFmtId="171" fontId="7" fillId="0" borderId="11" xfId="39" applyNumberFormat="1" applyFont="1" applyBorder="1" applyAlignment="1">
      <alignment vertical="center"/>
    </xf>
    <xf numFmtId="171" fontId="2" fillId="0" borderId="11" xfId="39" applyNumberFormat="1" applyFont="1" applyBorder="1" applyAlignment="1">
      <alignment vertical="center"/>
    </xf>
    <xf numFmtId="171" fontId="8" fillId="0" borderId="11" xfId="39" applyNumberFormat="1" applyFont="1" applyBorder="1" applyAlignment="1">
      <alignment vertical="center"/>
    </xf>
    <xf numFmtId="3" fontId="0" fillId="0" borderId="12" xfId="0" applyFont="1" applyBorder="1" applyAlignment="1">
      <alignment/>
    </xf>
    <xf numFmtId="171" fontId="0" fillId="0" borderId="16" xfId="39" applyNumberFormat="1" applyBorder="1" applyAlignment="1">
      <alignment/>
    </xf>
    <xf numFmtId="171" fontId="0" fillId="0" borderId="12" xfId="39" applyNumberFormat="1" applyFont="1" applyBorder="1" applyAlignment="1">
      <alignment/>
    </xf>
    <xf numFmtId="3" fontId="0" fillId="0" borderId="10" xfId="0" applyBorder="1" applyAlignment="1">
      <alignment/>
    </xf>
    <xf numFmtId="169" fontId="1" fillId="0" borderId="11" xfId="0" applyNumberFormat="1" applyFont="1" applyBorder="1" applyAlignment="1">
      <alignment/>
    </xf>
    <xf numFmtId="164" fontId="0" fillId="0" borderId="11" xfId="39" applyNumberFormat="1" applyFont="1" applyBorder="1" applyAlignment="1">
      <alignment/>
    </xf>
    <xf numFmtId="165" fontId="0" fillId="0" borderId="11" xfId="39" applyNumberFormat="1" applyFont="1" applyBorder="1" applyAlignment="1">
      <alignment/>
    </xf>
    <xf numFmtId="169" fontId="0" fillId="0" borderId="11" xfId="0" applyNumberFormat="1" applyFont="1" applyBorder="1" applyAlignment="1">
      <alignment/>
    </xf>
    <xf numFmtId="164" fontId="0" fillId="0" borderId="11" xfId="39" applyNumberFormat="1" applyFont="1" applyBorder="1" applyAlignment="1">
      <alignment/>
    </xf>
    <xf numFmtId="164" fontId="0" fillId="0" borderId="11" xfId="39" applyNumberFormat="1" applyBorder="1" applyAlignment="1">
      <alignment/>
    </xf>
    <xf numFmtId="169" fontId="0" fillId="0" borderId="12" xfId="0" applyNumberFormat="1" applyFont="1" applyBorder="1" applyAlignment="1">
      <alignment/>
    </xf>
    <xf numFmtId="169" fontId="0" fillId="0" borderId="11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/>
    </xf>
    <xf numFmtId="169" fontId="1" fillId="0" borderId="11" xfId="39" applyNumberFormat="1" applyFont="1" applyBorder="1" applyAlignment="1">
      <alignment/>
    </xf>
    <xf numFmtId="169" fontId="0" fillId="0" borderId="11" xfId="39" applyNumberFormat="1" applyFont="1" applyBorder="1" applyAlignment="1">
      <alignment/>
    </xf>
    <xf numFmtId="169" fontId="0" fillId="0" borderId="11" xfId="39" applyNumberFormat="1" applyFont="1" applyBorder="1" applyAlignment="1">
      <alignment/>
    </xf>
    <xf numFmtId="169" fontId="0" fillId="0" borderId="11" xfId="39" applyNumberFormat="1" applyBorder="1" applyAlignment="1">
      <alignment/>
    </xf>
    <xf numFmtId="169" fontId="0" fillId="0" borderId="11" xfId="39" applyNumberFormat="1" applyFont="1" applyFill="1" applyBorder="1" applyAlignment="1">
      <alignment/>
    </xf>
    <xf numFmtId="169" fontId="0" fillId="0" borderId="11" xfId="0" applyNumberFormat="1" applyBorder="1" applyAlignment="1">
      <alignment/>
    </xf>
    <xf numFmtId="169" fontId="1" fillId="0" borderId="11" xfId="0" applyNumberFormat="1" applyFont="1" applyBorder="1" applyAlignment="1">
      <alignment horizontal="center"/>
    </xf>
    <xf numFmtId="169" fontId="0" fillId="0" borderId="12" xfId="0" applyNumberFormat="1" applyFont="1" applyBorder="1" applyAlignment="1">
      <alignment horizontal="center"/>
    </xf>
    <xf numFmtId="166" fontId="0" fillId="0" borderId="0" xfId="39" applyNumberFormat="1" applyAlignment="1">
      <alignment/>
    </xf>
    <xf numFmtId="166" fontId="0" fillId="0" borderId="0" xfId="39" applyNumberFormat="1" applyFont="1" applyAlignment="1">
      <alignment/>
    </xf>
    <xf numFmtId="166" fontId="1" fillId="0" borderId="0" xfId="39" applyNumberFormat="1" applyFont="1" applyAlignment="1">
      <alignment/>
    </xf>
    <xf numFmtId="171" fontId="1" fillId="0" borderId="17" xfId="39" applyNumberFormat="1" applyFont="1" applyBorder="1" applyAlignment="1">
      <alignment vertical="center"/>
    </xf>
    <xf numFmtId="171" fontId="7" fillId="0" borderId="18" xfId="39" applyNumberFormat="1" applyFont="1" applyBorder="1" applyAlignment="1">
      <alignment vertical="center"/>
    </xf>
    <xf numFmtId="171" fontId="7" fillId="0" borderId="19" xfId="39" applyNumberFormat="1" applyFont="1" applyBorder="1" applyAlignment="1">
      <alignment vertical="center"/>
    </xf>
    <xf numFmtId="171" fontId="2" fillId="0" borderId="19" xfId="39" applyNumberFormat="1" applyFont="1" applyBorder="1" applyAlignment="1">
      <alignment vertical="center"/>
    </xf>
    <xf numFmtId="171" fontId="8" fillId="0" borderId="19" xfId="39" applyNumberFormat="1" applyFont="1" applyBorder="1" applyAlignment="1">
      <alignment vertical="center"/>
    </xf>
    <xf numFmtId="169" fontId="7" fillId="0" borderId="11" xfId="0" applyNumberFormat="1" applyFont="1" applyBorder="1" applyAlignment="1">
      <alignment/>
    </xf>
    <xf numFmtId="3" fontId="0" fillId="0" borderId="12" xfId="0" applyBorder="1" applyAlignment="1">
      <alignment horizontal="center"/>
    </xf>
    <xf numFmtId="171" fontId="8" fillId="0" borderId="0" xfId="39" applyNumberFormat="1" applyFont="1" applyBorder="1" applyAlignment="1">
      <alignment vertical="center"/>
    </xf>
    <xf numFmtId="171" fontId="0" fillId="0" borderId="19" xfId="39" applyNumberFormat="1" applyBorder="1" applyAlignment="1">
      <alignment/>
    </xf>
    <xf numFmtId="164" fontId="2" fillId="0" borderId="0" xfId="39" applyFont="1" applyAlignment="1">
      <alignment/>
    </xf>
    <xf numFmtId="169" fontId="0" fillId="0" borderId="12" xfId="39" applyNumberFormat="1" applyFont="1" applyBorder="1" applyAlignment="1">
      <alignment/>
    </xf>
    <xf numFmtId="3" fontId="0" fillId="0" borderId="0" xfId="0" applyAlignment="1">
      <alignment horizontal="right"/>
    </xf>
    <xf numFmtId="3" fontId="0" fillId="0" borderId="0" xfId="0" applyFill="1" applyAlignment="1">
      <alignment/>
    </xf>
    <xf numFmtId="169" fontId="0" fillId="0" borderId="11" xfId="39" applyNumberFormat="1" applyFont="1" applyBorder="1" applyAlignment="1">
      <alignment horizontal="right"/>
    </xf>
    <xf numFmtId="3" fontId="0" fillId="0" borderId="11" xfId="0" applyFont="1" applyBorder="1" applyAlignment="1">
      <alignment/>
    </xf>
    <xf numFmtId="169" fontId="0" fillId="0" borderId="11" xfId="39" applyNumberFormat="1" applyFont="1" applyFill="1" applyBorder="1" applyAlignment="1">
      <alignment/>
    </xf>
    <xf numFmtId="169" fontId="0" fillId="0" borderId="11" xfId="39" applyNumberFormat="1" applyFont="1" applyBorder="1" applyAlignment="1">
      <alignment horizontal="right"/>
    </xf>
    <xf numFmtId="171" fontId="0" fillId="0" borderId="11" xfId="39" applyNumberFormat="1" applyFill="1" applyBorder="1" applyAlignment="1">
      <alignment/>
    </xf>
    <xf numFmtId="171" fontId="0" fillId="0" borderId="11" xfId="39" applyNumberFormat="1" applyFont="1" applyFill="1" applyBorder="1" applyAlignment="1">
      <alignment/>
    </xf>
    <xf numFmtId="171" fontId="0" fillId="0" borderId="12" xfId="39" applyNumberFormat="1" applyFont="1" applyFill="1" applyBorder="1" applyAlignment="1">
      <alignment/>
    </xf>
    <xf numFmtId="169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0" fillId="0" borderId="0" xfId="39" applyNumberFormat="1" applyFont="1" applyFill="1" applyBorder="1" applyAlignment="1">
      <alignment vertical="center"/>
    </xf>
    <xf numFmtId="3" fontId="9" fillId="0" borderId="11" xfId="0" applyFont="1" applyBorder="1" applyAlignment="1">
      <alignment/>
    </xf>
    <xf numFmtId="165" fontId="0" fillId="0" borderId="0" xfId="39" applyNumberFormat="1" applyFont="1" applyAlignment="1">
      <alignment/>
    </xf>
    <xf numFmtId="165" fontId="1" fillId="33" borderId="10" xfId="39" applyNumberFormat="1" applyFont="1" applyFill="1" applyBorder="1" applyAlignment="1">
      <alignment horizontal="center"/>
    </xf>
    <xf numFmtId="3" fontId="1" fillId="33" borderId="10" xfId="0" applyFont="1" applyFill="1" applyBorder="1" applyAlignment="1">
      <alignment horizontal="center"/>
    </xf>
    <xf numFmtId="165" fontId="1" fillId="33" borderId="12" xfId="39" applyNumberFormat="1" applyFont="1" applyFill="1" applyBorder="1" applyAlignment="1">
      <alignment horizontal="center"/>
    </xf>
    <xf numFmtId="3" fontId="1" fillId="33" borderId="12" xfId="0" applyFont="1" applyFill="1" applyBorder="1" applyAlignment="1">
      <alignment horizontal="center"/>
    </xf>
    <xf numFmtId="171" fontId="7" fillId="0" borderId="14" xfId="39" applyNumberFormat="1" applyFont="1" applyFill="1" applyBorder="1" applyAlignment="1">
      <alignment vertical="center"/>
    </xf>
    <xf numFmtId="171" fontId="7" fillId="0" borderId="17" xfId="39" applyNumberFormat="1" applyFont="1" applyFill="1" applyBorder="1" applyAlignment="1">
      <alignment vertical="center"/>
    </xf>
    <xf numFmtId="3" fontId="1" fillId="18" borderId="11" xfId="0" applyFont="1" applyFill="1" applyBorder="1" applyAlignment="1">
      <alignment/>
    </xf>
    <xf numFmtId="171" fontId="1" fillId="18" borderId="11" xfId="39" applyNumberFormat="1" applyFont="1" applyFill="1" applyBorder="1" applyAlignment="1">
      <alignment/>
    </xf>
    <xf numFmtId="3" fontId="1" fillId="18" borderId="11" xfId="0" applyFont="1" applyFill="1" applyBorder="1" applyAlignment="1">
      <alignment/>
    </xf>
    <xf numFmtId="171" fontId="1" fillId="18" borderId="11" xfId="39" applyNumberFormat="1" applyFont="1" applyFill="1" applyBorder="1" applyAlignment="1">
      <alignment/>
    </xf>
    <xf numFmtId="171" fontId="1" fillId="18" borderId="19" xfId="39" applyNumberFormat="1" applyFont="1" applyFill="1" applyBorder="1" applyAlignment="1">
      <alignment/>
    </xf>
    <xf numFmtId="3" fontId="1" fillId="18" borderId="20" xfId="0" applyFont="1" applyFill="1" applyBorder="1" applyAlignment="1">
      <alignment/>
    </xf>
    <xf numFmtId="171" fontId="2" fillId="34" borderId="15" xfId="39" applyNumberFormat="1" applyFont="1" applyFill="1" applyBorder="1" applyAlignment="1">
      <alignment vertical="center"/>
    </xf>
    <xf numFmtId="171" fontId="2" fillId="34" borderId="18" xfId="39" applyNumberFormat="1" applyFont="1" applyFill="1" applyBorder="1" applyAlignment="1">
      <alignment vertical="center"/>
    </xf>
    <xf numFmtId="3" fontId="7" fillId="0" borderId="14" xfId="0" applyFont="1" applyFill="1" applyBorder="1" applyAlignment="1">
      <alignment vertical="center"/>
    </xf>
    <xf numFmtId="3" fontId="1" fillId="0" borderId="14" xfId="0" applyFont="1" applyBorder="1" applyAlignment="1">
      <alignment vertical="center"/>
    </xf>
    <xf numFmtId="3" fontId="2" fillId="0" borderId="15" xfId="0" applyFont="1" applyBorder="1" applyAlignment="1">
      <alignment vertical="center"/>
    </xf>
    <xf numFmtId="3" fontId="2" fillId="0" borderId="11" xfId="0" applyFont="1" applyBorder="1" applyAlignment="1">
      <alignment vertical="center"/>
    </xf>
    <xf numFmtId="3" fontId="2" fillId="34" borderId="15" xfId="0" applyFont="1" applyFill="1" applyBorder="1" applyAlignment="1">
      <alignment vertical="center"/>
    </xf>
    <xf numFmtId="3" fontId="0" fillId="0" borderId="11" xfId="0" applyFont="1" applyBorder="1" applyAlignment="1">
      <alignment vertical="center"/>
    </xf>
    <xf numFmtId="3" fontId="0" fillId="0" borderId="11" xfId="0" applyBorder="1" applyAlignment="1">
      <alignment vertical="center"/>
    </xf>
    <xf numFmtId="3" fontId="0" fillId="0" borderId="12" xfId="0" applyFont="1" applyBorder="1" applyAlignment="1">
      <alignment vertical="center"/>
    </xf>
    <xf numFmtId="171" fontId="8" fillId="0" borderId="12" xfId="39" applyNumberFormat="1" applyFont="1" applyBorder="1" applyAlignment="1">
      <alignment vertical="center"/>
    </xf>
    <xf numFmtId="171" fontId="8" fillId="0" borderId="16" xfId="39" applyNumberFormat="1" applyFont="1" applyBorder="1" applyAlignment="1">
      <alignment vertical="center"/>
    </xf>
    <xf numFmtId="164" fontId="0" fillId="0" borderId="12" xfId="39" applyNumberFormat="1" applyFont="1" applyBorder="1" applyAlignment="1">
      <alignment/>
    </xf>
    <xf numFmtId="165" fontId="0" fillId="0" borderId="12" xfId="39" applyNumberFormat="1" applyFont="1" applyBorder="1" applyAlignment="1">
      <alignment/>
    </xf>
    <xf numFmtId="169" fontId="0" fillId="0" borderId="11" xfId="0" applyNumberFormat="1" applyFont="1" applyBorder="1" applyAlignment="1">
      <alignment/>
    </xf>
    <xf numFmtId="171" fontId="0" fillId="0" borderId="12" xfId="39" applyNumberFormat="1" applyFont="1" applyBorder="1" applyAlignment="1">
      <alignment vertical="center"/>
    </xf>
    <xf numFmtId="3" fontId="2" fillId="35" borderId="20" xfId="0" applyFont="1" applyFill="1" applyBorder="1" applyAlignment="1">
      <alignment vertical="center"/>
    </xf>
    <xf numFmtId="171" fontId="2" fillId="35" borderId="20" xfId="39" applyNumberFormat="1" applyFont="1" applyFill="1" applyBorder="1" applyAlignment="1">
      <alignment vertical="center"/>
    </xf>
    <xf numFmtId="3" fontId="2" fillId="35" borderId="14" xfId="0" applyFont="1" applyFill="1" applyBorder="1" applyAlignment="1">
      <alignment vertical="center"/>
    </xf>
    <xf numFmtId="171" fontId="2" fillId="35" borderId="14" xfId="39" applyNumberFormat="1" applyFont="1" applyFill="1" applyBorder="1" applyAlignment="1">
      <alignment vertical="center"/>
    </xf>
    <xf numFmtId="171" fontId="2" fillId="35" borderId="17" xfId="39" applyNumberFormat="1" applyFont="1" applyFill="1" applyBorder="1" applyAlignment="1">
      <alignment vertical="center"/>
    </xf>
    <xf numFmtId="3" fontId="2" fillId="16" borderId="14" xfId="0" applyFont="1" applyFill="1" applyBorder="1" applyAlignment="1">
      <alignment vertical="center"/>
    </xf>
    <xf numFmtId="169" fontId="2" fillId="16" borderId="14" xfId="39" applyNumberFormat="1" applyFont="1" applyFill="1" applyBorder="1" applyAlignment="1">
      <alignment vertical="center"/>
    </xf>
    <xf numFmtId="171" fontId="2" fillId="16" borderId="14" xfId="39" applyNumberFormat="1" applyFont="1" applyFill="1" applyBorder="1" applyAlignment="1">
      <alignment vertical="center"/>
    </xf>
    <xf numFmtId="169" fontId="7" fillId="16" borderId="14" xfId="0" applyNumberFormat="1" applyFont="1" applyFill="1" applyBorder="1" applyAlignment="1">
      <alignment horizontal="center" vertical="center"/>
    </xf>
    <xf numFmtId="3" fontId="10" fillId="36" borderId="0" xfId="0" applyFont="1" applyFill="1" applyAlignment="1">
      <alignment horizontal="center"/>
    </xf>
    <xf numFmtId="164" fontId="10" fillId="36" borderId="0" xfId="39" applyFont="1" applyFill="1" applyAlignment="1">
      <alignment horizontal="center"/>
    </xf>
    <xf numFmtId="165" fontId="0" fillId="0" borderId="0" xfId="0" applyNumberFormat="1" applyAlignment="1">
      <alignment horizontal="center" vertical="center"/>
    </xf>
    <xf numFmtId="3" fontId="1" fillId="33" borderId="10" xfId="0" applyFont="1" applyFill="1" applyBorder="1" applyAlignment="1">
      <alignment horizontal="center" vertical="center"/>
    </xf>
    <xf numFmtId="3" fontId="0" fillId="33" borderId="12" xfId="0" applyFill="1" applyBorder="1" applyAlignment="1">
      <alignment horizontal="center" vertical="center"/>
    </xf>
    <xf numFmtId="165" fontId="1" fillId="33" borderId="10" xfId="39" applyNumberFormat="1" applyFont="1" applyFill="1" applyBorder="1" applyAlignment="1">
      <alignment horizontal="center" vertical="center" wrapText="1"/>
    </xf>
    <xf numFmtId="3" fontId="0" fillId="33" borderId="12" xfId="0" applyFill="1" applyBorder="1" applyAlignment="1">
      <alignment horizontal="center" vertical="center" wrapText="1"/>
    </xf>
    <xf numFmtId="3" fontId="1" fillId="33" borderId="10" xfId="0" applyFont="1" applyFill="1" applyBorder="1" applyAlignment="1">
      <alignment horizontal="center" vertical="center"/>
    </xf>
    <xf numFmtId="3" fontId="1" fillId="33" borderId="12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4.25390625" style="0" customWidth="1"/>
    <col min="2" max="2" width="14.25390625" style="13" customWidth="1"/>
    <col min="3" max="3" width="13.75390625" style="0" customWidth="1"/>
    <col min="4" max="4" width="14.25390625" style="0" customWidth="1"/>
    <col min="7" max="7" width="12.75390625" style="0" customWidth="1"/>
  </cols>
  <sheetData>
    <row r="1" spans="1:5" ht="12.75">
      <c r="A1" s="70"/>
      <c r="B1" s="82"/>
      <c r="E1" s="69"/>
    </row>
    <row r="2" spans="1:5" ht="19.5" customHeight="1">
      <c r="A2" s="120" t="s">
        <v>302</v>
      </c>
      <c r="B2" s="120"/>
      <c r="C2" s="120"/>
      <c r="D2" s="120"/>
      <c r="E2" s="120"/>
    </row>
    <row r="3" spans="1:6" ht="19.5" customHeight="1">
      <c r="A3" s="121" t="s">
        <v>236</v>
      </c>
      <c r="B3" s="121"/>
      <c r="C3" s="121"/>
      <c r="D3" s="121"/>
      <c r="E3" s="121"/>
      <c r="F3" s="67"/>
    </row>
    <row r="4" spans="1:5" ht="19.5" customHeight="1">
      <c r="A4" s="122" t="s">
        <v>148</v>
      </c>
      <c r="B4" s="122"/>
      <c r="C4" s="122"/>
      <c r="D4" s="122"/>
      <c r="E4" s="122"/>
    </row>
    <row r="5" spans="1:5" ht="12.75" customHeight="1">
      <c r="A5" s="123" t="s">
        <v>3</v>
      </c>
      <c r="B5" s="83" t="s">
        <v>98</v>
      </c>
      <c r="C5" s="125" t="s">
        <v>170</v>
      </c>
      <c r="D5" s="84" t="s">
        <v>171</v>
      </c>
      <c r="E5" s="127" t="s">
        <v>201</v>
      </c>
    </row>
    <row r="6" spans="1:5" ht="12.75" customHeight="1">
      <c r="A6" s="124"/>
      <c r="B6" s="85" t="s">
        <v>99</v>
      </c>
      <c r="C6" s="126"/>
      <c r="D6" s="86" t="s">
        <v>237</v>
      </c>
      <c r="E6" s="128"/>
    </row>
    <row r="7" spans="1:5" ht="15" customHeight="1">
      <c r="A7" s="1" t="s">
        <v>4</v>
      </c>
      <c r="B7" s="14"/>
      <c r="C7" s="14"/>
      <c r="D7" s="37"/>
      <c r="E7" s="37"/>
    </row>
    <row r="8" spans="1:5" ht="12.75">
      <c r="A8" s="2" t="s">
        <v>0</v>
      </c>
      <c r="B8" s="20">
        <v>2865000</v>
      </c>
      <c r="C8" s="20">
        <v>3082263.2</v>
      </c>
      <c r="D8" s="46">
        <v>3300683.8</v>
      </c>
      <c r="E8" s="46">
        <f>D8/C8*100</f>
        <v>107.08637081998707</v>
      </c>
    </row>
    <row r="9" spans="1:5" ht="12.75">
      <c r="A9" s="8" t="s">
        <v>152</v>
      </c>
      <c r="B9" s="20"/>
      <c r="C9" s="20"/>
      <c r="D9" s="52"/>
      <c r="E9" s="41"/>
    </row>
    <row r="10" spans="1:5" ht="12.75">
      <c r="A10" s="7" t="s">
        <v>153</v>
      </c>
      <c r="B10" s="20"/>
      <c r="C10" s="21">
        <v>24363.2</v>
      </c>
      <c r="D10" s="52">
        <v>24363.2</v>
      </c>
      <c r="E10" s="41">
        <f>D10/C10*100</f>
        <v>100</v>
      </c>
    </row>
    <row r="11" spans="1:5" ht="12.75">
      <c r="A11" s="9" t="s">
        <v>229</v>
      </c>
      <c r="B11" s="20"/>
      <c r="C11" s="21"/>
      <c r="D11" s="46">
        <v>1622</v>
      </c>
      <c r="E11" s="53" t="s">
        <v>186</v>
      </c>
    </row>
    <row r="12" spans="1:5" ht="12.75">
      <c r="A12" s="2" t="s">
        <v>113</v>
      </c>
      <c r="B12" s="20">
        <f>SUM(B14:B40)</f>
        <v>78247</v>
      </c>
      <c r="C12" s="20">
        <f>SUM(C14:C40)</f>
        <v>4636755.8999999985</v>
      </c>
      <c r="D12" s="20">
        <f>SUM(D14:D40)</f>
        <v>4637386.399999999</v>
      </c>
      <c r="E12" s="41">
        <f>D12/C12*100</f>
        <v>100.01359786914814</v>
      </c>
    </row>
    <row r="13" spans="1:5" ht="9.75" customHeight="1">
      <c r="A13" s="3" t="s">
        <v>1</v>
      </c>
      <c r="B13" s="23"/>
      <c r="C13" s="23"/>
      <c r="D13" s="23"/>
      <c r="E13" s="41"/>
    </row>
    <row r="14" spans="1:5" ht="12.75">
      <c r="A14" s="4" t="s">
        <v>114</v>
      </c>
      <c r="B14" s="23">
        <v>78097</v>
      </c>
      <c r="C14" s="21">
        <v>78097</v>
      </c>
      <c r="D14" s="23">
        <v>78097</v>
      </c>
      <c r="E14" s="41">
        <f>D14/C14*100</f>
        <v>100</v>
      </c>
    </row>
    <row r="15" spans="1:5" ht="12.75">
      <c r="A15" s="4" t="s">
        <v>24</v>
      </c>
      <c r="B15" s="23"/>
      <c r="C15" s="21">
        <v>3536.8</v>
      </c>
      <c r="D15" s="23">
        <v>3536.8</v>
      </c>
      <c r="E15" s="41">
        <f>D15/C15*100</f>
        <v>100</v>
      </c>
    </row>
    <row r="16" spans="1:5" ht="12.75" customHeight="1">
      <c r="A16" s="4" t="s">
        <v>43</v>
      </c>
      <c r="B16" s="23"/>
      <c r="C16" s="21">
        <v>4382861.1</v>
      </c>
      <c r="D16" s="23">
        <v>4382861.1</v>
      </c>
      <c r="E16" s="41">
        <f>D16/C16*100</f>
        <v>100</v>
      </c>
    </row>
    <row r="17" spans="1:5" ht="12.75">
      <c r="A17" s="4" t="s">
        <v>52</v>
      </c>
      <c r="B17" s="23"/>
      <c r="C17" s="21">
        <v>28048.8</v>
      </c>
      <c r="D17" s="23">
        <v>28048.8</v>
      </c>
      <c r="E17" s="41">
        <f>D17/C17*100</f>
        <v>100</v>
      </c>
    </row>
    <row r="18" spans="1:5" ht="12.75" hidden="1">
      <c r="A18" s="4" t="s">
        <v>204</v>
      </c>
      <c r="B18" s="23"/>
      <c r="C18" s="21"/>
      <c r="D18" s="23"/>
      <c r="E18" s="45" t="s">
        <v>186</v>
      </c>
    </row>
    <row r="19" spans="1:5" ht="12.75">
      <c r="A19" s="4" t="s">
        <v>68</v>
      </c>
      <c r="B19" s="23"/>
      <c r="C19" s="21">
        <v>32403.9</v>
      </c>
      <c r="D19" s="23">
        <v>32403.9</v>
      </c>
      <c r="E19" s="41">
        <f>D19/C19*100</f>
        <v>100</v>
      </c>
    </row>
    <row r="20" spans="1:5" ht="12.75">
      <c r="A20" s="4" t="s">
        <v>164</v>
      </c>
      <c r="B20" s="23"/>
      <c r="C20" s="21">
        <v>627</v>
      </c>
      <c r="D20" s="23">
        <v>627</v>
      </c>
      <c r="E20" s="41">
        <f>D20/C20*100</f>
        <v>100</v>
      </c>
    </row>
    <row r="21" spans="1:5" ht="12.75" hidden="1">
      <c r="A21" s="4" t="s">
        <v>230</v>
      </c>
      <c r="B21" s="23"/>
      <c r="C21" s="21"/>
      <c r="D21" s="23"/>
      <c r="E21" s="41" t="e">
        <f>D21/C21*100</f>
        <v>#DIV/0!</v>
      </c>
    </row>
    <row r="22" spans="1:5" ht="12.75">
      <c r="A22" s="4" t="s">
        <v>239</v>
      </c>
      <c r="B22" s="23"/>
      <c r="C22" s="21">
        <v>8350</v>
      </c>
      <c r="D22" s="23">
        <v>8350</v>
      </c>
      <c r="E22" s="41">
        <f>D22/C22*100</f>
        <v>100</v>
      </c>
    </row>
    <row r="23" spans="1:5" ht="12.75">
      <c r="A23" s="4" t="s">
        <v>172</v>
      </c>
      <c r="B23" s="23"/>
      <c r="C23" s="21">
        <v>60</v>
      </c>
      <c r="D23" s="23">
        <v>60</v>
      </c>
      <c r="E23" s="41">
        <f aca="true" t="shared" si="0" ref="E23:E34">D23/C23*100</f>
        <v>100</v>
      </c>
    </row>
    <row r="24" spans="1:5" ht="12.75" hidden="1">
      <c r="A24" s="4" t="s">
        <v>217</v>
      </c>
      <c r="B24" s="23"/>
      <c r="C24" s="21"/>
      <c r="D24" s="23"/>
      <c r="E24" s="41" t="e">
        <f t="shared" si="0"/>
        <v>#DIV/0!</v>
      </c>
    </row>
    <row r="25" spans="1:5" ht="12.75">
      <c r="A25" s="4" t="s">
        <v>218</v>
      </c>
      <c r="B25" s="23"/>
      <c r="C25" s="21">
        <v>8326.6</v>
      </c>
      <c r="D25" s="23">
        <v>8326.6</v>
      </c>
      <c r="E25" s="41">
        <f t="shared" si="0"/>
        <v>100</v>
      </c>
    </row>
    <row r="26" spans="1:5" ht="12.75">
      <c r="A26" s="4" t="s">
        <v>203</v>
      </c>
      <c r="B26" s="23"/>
      <c r="C26" s="21">
        <v>340</v>
      </c>
      <c r="D26" s="23">
        <v>340</v>
      </c>
      <c r="E26" s="41">
        <f t="shared" si="0"/>
        <v>100</v>
      </c>
    </row>
    <row r="27" spans="1:5" ht="12.75">
      <c r="A27" s="4" t="s">
        <v>149</v>
      </c>
      <c r="B27" s="23"/>
      <c r="C27" s="21">
        <v>3.3</v>
      </c>
      <c r="D27" s="23">
        <v>3.3</v>
      </c>
      <c r="E27" s="41">
        <f t="shared" si="0"/>
        <v>100</v>
      </c>
    </row>
    <row r="28" spans="1:5" ht="12.75" hidden="1">
      <c r="A28" s="4" t="s">
        <v>137</v>
      </c>
      <c r="B28" s="23"/>
      <c r="C28" s="21"/>
      <c r="D28" s="23"/>
      <c r="E28" s="41" t="e">
        <f t="shared" si="0"/>
        <v>#DIV/0!</v>
      </c>
    </row>
    <row r="29" spans="1:5" ht="12.75">
      <c r="A29" s="4" t="s">
        <v>219</v>
      </c>
      <c r="B29" s="23"/>
      <c r="C29" s="21">
        <v>84327.8</v>
      </c>
      <c r="D29" s="23">
        <v>84327.8</v>
      </c>
      <c r="E29" s="41">
        <f t="shared" si="0"/>
        <v>100</v>
      </c>
    </row>
    <row r="30" spans="1:5" ht="12.75">
      <c r="A30" s="4" t="s">
        <v>25</v>
      </c>
      <c r="B30" s="23"/>
      <c r="C30" s="21">
        <v>16</v>
      </c>
      <c r="D30" s="23">
        <v>16</v>
      </c>
      <c r="E30" s="41">
        <f t="shared" si="0"/>
        <v>100</v>
      </c>
    </row>
    <row r="31" spans="1:5" ht="12.75">
      <c r="A31" s="4" t="s">
        <v>85</v>
      </c>
      <c r="B31" s="23"/>
      <c r="C31" s="21">
        <v>7877.8</v>
      </c>
      <c r="D31" s="23">
        <v>7877.9</v>
      </c>
      <c r="E31" s="41">
        <f t="shared" si="0"/>
        <v>100.0012693899312</v>
      </c>
    </row>
    <row r="32" spans="1:5" ht="12.75" hidden="1">
      <c r="A32" s="4" t="s">
        <v>66</v>
      </c>
      <c r="B32" s="23"/>
      <c r="C32" s="21"/>
      <c r="D32" s="23"/>
      <c r="E32" s="41" t="e">
        <f t="shared" si="0"/>
        <v>#DIV/0!</v>
      </c>
    </row>
    <row r="33" spans="1:5" ht="12.75">
      <c r="A33" s="4" t="s">
        <v>26</v>
      </c>
      <c r="B33" s="23">
        <v>150</v>
      </c>
      <c r="C33" s="21">
        <v>1879.8</v>
      </c>
      <c r="D33" s="23">
        <v>1999.7</v>
      </c>
      <c r="E33" s="41">
        <f t="shared" si="0"/>
        <v>106.37833812107671</v>
      </c>
    </row>
    <row r="34" spans="1:5" ht="12.75" hidden="1">
      <c r="A34" s="9" t="s">
        <v>150</v>
      </c>
      <c r="B34" s="23"/>
      <c r="C34" s="22">
        <f>SUM(C36:C38)</f>
        <v>0</v>
      </c>
      <c r="D34" s="22">
        <f>SUM(D36:D38)</f>
        <v>0</v>
      </c>
      <c r="E34" s="46" t="e">
        <f t="shared" si="0"/>
        <v>#DIV/0!</v>
      </c>
    </row>
    <row r="35" spans="1:5" ht="12.75" hidden="1">
      <c r="A35" s="8" t="s">
        <v>1</v>
      </c>
      <c r="B35" s="23"/>
      <c r="C35" s="21"/>
      <c r="D35" s="23"/>
      <c r="E35" s="41"/>
    </row>
    <row r="36" spans="1:5" ht="12.75" hidden="1">
      <c r="A36" s="4" t="s">
        <v>159</v>
      </c>
      <c r="B36" s="23"/>
      <c r="C36" s="21"/>
      <c r="D36" s="23"/>
      <c r="E36" s="41" t="e">
        <f>D36/C36*100</f>
        <v>#DIV/0!</v>
      </c>
    </row>
    <row r="37" spans="1:5" ht="12.75" hidden="1">
      <c r="A37" s="4" t="s">
        <v>202</v>
      </c>
      <c r="B37" s="23"/>
      <c r="C37" s="21"/>
      <c r="D37" s="23"/>
      <c r="E37" s="41" t="e">
        <f>D37/C37*100</f>
        <v>#DIV/0!</v>
      </c>
    </row>
    <row r="38" spans="1:5" ht="12.75" hidden="1">
      <c r="A38" s="4" t="s">
        <v>220</v>
      </c>
      <c r="B38" s="23"/>
      <c r="C38" s="21"/>
      <c r="D38" s="23"/>
      <c r="E38" s="41" t="e">
        <f>D38/C38*100</f>
        <v>#DIV/0!</v>
      </c>
    </row>
    <row r="39" spans="1:5" ht="12.75">
      <c r="A39" s="4" t="s">
        <v>297</v>
      </c>
      <c r="B39" s="23"/>
      <c r="C39" s="21"/>
      <c r="D39" s="23">
        <v>1</v>
      </c>
      <c r="E39" s="41"/>
    </row>
    <row r="40" spans="1:5" ht="12.75">
      <c r="A40" s="4" t="s">
        <v>296</v>
      </c>
      <c r="B40" s="23"/>
      <c r="C40" s="21"/>
      <c r="D40" s="23">
        <v>509.5</v>
      </c>
      <c r="E40" s="45" t="s">
        <v>186</v>
      </c>
    </row>
    <row r="41" spans="1:5" ht="12.75">
      <c r="A41" s="2" t="s">
        <v>115</v>
      </c>
      <c r="B41" s="20">
        <f>SUM(B43:B51)</f>
        <v>0</v>
      </c>
      <c r="C41" s="20">
        <f>SUM(C43:C52)</f>
        <v>178482.8</v>
      </c>
      <c r="D41" s="20">
        <f>SUM(D43:D52)</f>
        <v>178482.6</v>
      </c>
      <c r="E41" s="46">
        <f>D41/C41*100</f>
        <v>99.99988794438457</v>
      </c>
    </row>
    <row r="42" spans="1:5" ht="12.75">
      <c r="A42" s="3" t="s">
        <v>1</v>
      </c>
      <c r="B42" s="23"/>
      <c r="C42" s="23"/>
      <c r="D42" s="23"/>
      <c r="E42" s="41"/>
    </row>
    <row r="43" spans="1:5" ht="12.75">
      <c r="A43" s="5" t="s">
        <v>43</v>
      </c>
      <c r="B43" s="23"/>
      <c r="C43" s="21">
        <v>13292.4</v>
      </c>
      <c r="D43" s="23">
        <v>13292.4</v>
      </c>
      <c r="E43" s="41">
        <f aca="true" t="shared" si="1" ref="E43:E53">D43/C43*100</f>
        <v>100</v>
      </c>
    </row>
    <row r="44" spans="1:5" ht="12.75">
      <c r="A44" s="5" t="s">
        <v>24</v>
      </c>
      <c r="B44" s="23"/>
      <c r="C44" s="21">
        <v>445.9</v>
      </c>
      <c r="D44" s="23">
        <v>445.8</v>
      </c>
      <c r="E44" s="41">
        <f t="shared" si="1"/>
        <v>99.97757344696122</v>
      </c>
    </row>
    <row r="45" spans="1:5" ht="12.75">
      <c r="A45" s="4" t="s">
        <v>68</v>
      </c>
      <c r="B45" s="23"/>
      <c r="C45" s="21">
        <v>9683</v>
      </c>
      <c r="D45" s="23">
        <v>9683</v>
      </c>
      <c r="E45" s="41">
        <f t="shared" si="1"/>
        <v>100</v>
      </c>
    </row>
    <row r="46" spans="1:5" ht="12.75">
      <c r="A46" s="4" t="s">
        <v>91</v>
      </c>
      <c r="B46" s="23"/>
      <c r="C46" s="21">
        <v>21590.4</v>
      </c>
      <c r="D46" s="23">
        <v>21590.3</v>
      </c>
      <c r="E46" s="41">
        <f t="shared" si="1"/>
        <v>99.99953683118422</v>
      </c>
    </row>
    <row r="47" spans="1:5" ht="12.75">
      <c r="A47" s="4" t="s">
        <v>218</v>
      </c>
      <c r="B47" s="23"/>
      <c r="C47" s="21">
        <v>36906.3</v>
      </c>
      <c r="D47" s="23">
        <v>36906.3</v>
      </c>
      <c r="E47" s="41">
        <f t="shared" si="1"/>
        <v>100</v>
      </c>
    </row>
    <row r="48" spans="1:5" ht="12.75">
      <c r="A48" s="4" t="s">
        <v>241</v>
      </c>
      <c r="B48" s="23"/>
      <c r="C48" s="21">
        <v>46605.7</v>
      </c>
      <c r="D48" s="23">
        <v>46605.7</v>
      </c>
      <c r="E48" s="41">
        <f t="shared" si="1"/>
        <v>100</v>
      </c>
    </row>
    <row r="49" spans="1:5" ht="12.75">
      <c r="A49" s="4" t="s">
        <v>260</v>
      </c>
      <c r="B49" s="23"/>
      <c r="C49" s="21">
        <v>44459.1</v>
      </c>
      <c r="D49" s="23">
        <v>44459.1</v>
      </c>
      <c r="E49" s="41">
        <f t="shared" si="1"/>
        <v>100</v>
      </c>
    </row>
    <row r="50" spans="1:5" ht="12.75">
      <c r="A50" s="4" t="s">
        <v>240</v>
      </c>
      <c r="B50" s="23"/>
      <c r="C50" s="21">
        <v>5500</v>
      </c>
      <c r="D50" s="23">
        <v>5500</v>
      </c>
      <c r="E50" s="41">
        <f t="shared" si="1"/>
        <v>100</v>
      </c>
    </row>
    <row r="51" spans="1:5" ht="12.75" hidden="1">
      <c r="A51" s="4" t="s">
        <v>26</v>
      </c>
      <c r="B51" s="23"/>
      <c r="C51" s="21"/>
      <c r="D51" s="23"/>
      <c r="E51" s="41" t="e">
        <f t="shared" si="1"/>
        <v>#DIV/0!</v>
      </c>
    </row>
    <row r="52" spans="1:5" ht="12.75" hidden="1">
      <c r="A52" s="4" t="s">
        <v>72</v>
      </c>
      <c r="B52" s="23"/>
      <c r="C52" s="21"/>
      <c r="D52" s="23"/>
      <c r="E52" s="41" t="e">
        <f t="shared" si="1"/>
        <v>#DIV/0!</v>
      </c>
    </row>
    <row r="53" spans="1:5" ht="12.75">
      <c r="A53" s="9" t="s">
        <v>151</v>
      </c>
      <c r="B53" s="22">
        <f>B58+B55</f>
        <v>0</v>
      </c>
      <c r="C53" s="22">
        <f>SUM(C55:C58)</f>
        <v>15000</v>
      </c>
      <c r="D53" s="22">
        <f>SUM(D55:D58)</f>
        <v>15000</v>
      </c>
      <c r="E53" s="46">
        <f t="shared" si="1"/>
        <v>100</v>
      </c>
    </row>
    <row r="54" spans="1:5" ht="12.75">
      <c r="A54" s="8" t="s">
        <v>1</v>
      </c>
      <c r="B54" s="23"/>
      <c r="C54" s="21"/>
      <c r="D54" s="23"/>
      <c r="E54" s="41"/>
    </row>
    <row r="55" spans="1:5" ht="12.75" hidden="1">
      <c r="A55" s="7" t="s">
        <v>202</v>
      </c>
      <c r="B55" s="23"/>
      <c r="C55" s="21"/>
      <c r="D55" s="23"/>
      <c r="E55" s="41" t="e">
        <f>D55/C55*100</f>
        <v>#DIV/0!</v>
      </c>
    </row>
    <row r="56" spans="1:5" ht="12.75">
      <c r="A56" s="4" t="s">
        <v>238</v>
      </c>
      <c r="B56" s="23"/>
      <c r="C56" s="21">
        <v>15000</v>
      </c>
      <c r="D56" s="23">
        <v>15000</v>
      </c>
      <c r="E56" s="41">
        <f>D56/C56*100</f>
        <v>100</v>
      </c>
    </row>
    <row r="57" spans="1:5" ht="12.75" hidden="1">
      <c r="A57" s="7" t="s">
        <v>221</v>
      </c>
      <c r="B57" s="23"/>
      <c r="C57" s="21"/>
      <c r="D57" s="23"/>
      <c r="E57" s="41" t="e">
        <f>D57/C57*100</f>
        <v>#DIV/0!</v>
      </c>
    </row>
    <row r="58" spans="1:5" ht="12.75" hidden="1">
      <c r="A58" s="4" t="s">
        <v>160</v>
      </c>
      <c r="B58" s="23"/>
      <c r="C58" s="21"/>
      <c r="D58" s="23"/>
      <c r="E58" s="41" t="e">
        <f>D58/C58*100</f>
        <v>#DIV/0!</v>
      </c>
    </row>
    <row r="59" spans="1:5" ht="12.75">
      <c r="A59" s="2" t="s">
        <v>50</v>
      </c>
      <c r="B59" s="47">
        <f>B61+B64+B70+B73+B76+B80+B85+B92+B96+B97+B69+B91+B88</f>
        <v>139525</v>
      </c>
      <c r="C59" s="47">
        <f>C61+C64+C70+C73+C76+C80+C85+C92+C96+C97+C69+C91+C88</f>
        <v>274931.5</v>
      </c>
      <c r="D59" s="47">
        <f>D61+D64+D70+D73+D76+D80+D85+D92+D96+D97+D69+D91+D88</f>
        <v>283674.69999999995</v>
      </c>
      <c r="E59" s="38">
        <f>D59/C59*100</f>
        <v>103.18013759791074</v>
      </c>
    </row>
    <row r="60" spans="1:5" ht="12.75">
      <c r="A60" s="5" t="s">
        <v>178</v>
      </c>
      <c r="B60" s="48"/>
      <c r="C60" s="48"/>
      <c r="D60" s="48"/>
      <c r="E60" s="41"/>
    </row>
    <row r="61" spans="1:5" ht="12.75">
      <c r="A61" s="5" t="s">
        <v>179</v>
      </c>
      <c r="B61" s="49">
        <f>SUM(B62:B63)</f>
        <v>45000</v>
      </c>
      <c r="C61" s="49">
        <f>SUM(C62:C63)</f>
        <v>45045</v>
      </c>
      <c r="D61" s="49">
        <f>SUM(D62:D63)</f>
        <v>34959.9</v>
      </c>
      <c r="E61" s="41">
        <f aca="true" t="shared" si="2" ref="E61:E68">D61/C61*100</f>
        <v>77.61105561105562</v>
      </c>
    </row>
    <row r="62" spans="1:5" ht="12.75">
      <c r="A62" s="4" t="s">
        <v>180</v>
      </c>
      <c r="B62" s="49">
        <v>45000</v>
      </c>
      <c r="C62" s="49">
        <v>45000</v>
      </c>
      <c r="D62" s="48">
        <v>34777.4</v>
      </c>
      <c r="E62" s="41">
        <f t="shared" si="2"/>
        <v>77.28311111111111</v>
      </c>
    </row>
    <row r="63" spans="1:5" ht="12.75">
      <c r="A63" s="4" t="s">
        <v>181</v>
      </c>
      <c r="B63" s="48"/>
      <c r="C63" s="48">
        <v>45</v>
      </c>
      <c r="D63" s="48">
        <v>182.5</v>
      </c>
      <c r="E63" s="41">
        <f t="shared" si="2"/>
        <v>405.55555555555554</v>
      </c>
    </row>
    <row r="64" spans="1:5" ht="12.75">
      <c r="A64" s="5" t="s">
        <v>182</v>
      </c>
      <c r="B64" s="48">
        <f>SUM(B65:B68)</f>
        <v>0</v>
      </c>
      <c r="C64" s="48">
        <f>SUM(C65:C68)</f>
        <v>93089.8</v>
      </c>
      <c r="D64" s="48">
        <f>SUM(D65:D68)</f>
        <v>94193</v>
      </c>
      <c r="E64" s="41">
        <f t="shared" si="2"/>
        <v>101.18509224426306</v>
      </c>
    </row>
    <row r="65" spans="1:5" ht="12.75">
      <c r="A65" s="4" t="s">
        <v>183</v>
      </c>
      <c r="B65" s="48"/>
      <c r="C65" s="48">
        <v>20000</v>
      </c>
      <c r="D65" s="48">
        <v>20000</v>
      </c>
      <c r="E65" s="41">
        <f t="shared" si="2"/>
        <v>100</v>
      </c>
    </row>
    <row r="66" spans="1:5" ht="12.75">
      <c r="A66" s="4" t="s">
        <v>185</v>
      </c>
      <c r="B66" s="42"/>
      <c r="C66" s="48">
        <v>23000</v>
      </c>
      <c r="D66" s="48">
        <v>23000</v>
      </c>
      <c r="E66" s="41">
        <f t="shared" si="2"/>
        <v>100</v>
      </c>
    </row>
    <row r="67" spans="1:5" ht="12.75">
      <c r="A67" s="4" t="s">
        <v>181</v>
      </c>
      <c r="B67" s="71"/>
      <c r="C67" s="48">
        <v>89.8</v>
      </c>
      <c r="D67" s="48">
        <v>1193</v>
      </c>
      <c r="E67" s="41">
        <f t="shared" si="2"/>
        <v>1328.5077951002227</v>
      </c>
    </row>
    <row r="68" spans="1:5" ht="12.75">
      <c r="A68" s="4" t="s">
        <v>193</v>
      </c>
      <c r="B68" s="71"/>
      <c r="C68" s="48">
        <v>50000</v>
      </c>
      <c r="D68" s="48">
        <v>50000</v>
      </c>
      <c r="E68" s="41">
        <f t="shared" si="2"/>
        <v>100</v>
      </c>
    </row>
    <row r="69" spans="1:5" ht="12.75">
      <c r="A69" s="5" t="s">
        <v>231</v>
      </c>
      <c r="B69" s="39"/>
      <c r="C69" s="40"/>
      <c r="D69" s="48">
        <v>83.7</v>
      </c>
      <c r="E69" s="45" t="s">
        <v>186</v>
      </c>
    </row>
    <row r="70" spans="1:5" ht="12.75">
      <c r="A70" s="5" t="s">
        <v>292</v>
      </c>
      <c r="B70" s="74">
        <f>B71+B72</f>
        <v>0</v>
      </c>
      <c r="C70" s="74">
        <f>C71+C72</f>
        <v>0</v>
      </c>
      <c r="D70" s="74">
        <f>D71+D72</f>
        <v>1437.6</v>
      </c>
      <c r="E70" s="45" t="s">
        <v>186</v>
      </c>
    </row>
    <row r="71" spans="1:5" ht="12.75">
      <c r="A71" s="4" t="s">
        <v>293</v>
      </c>
      <c r="B71" s="39"/>
      <c r="C71" s="40"/>
      <c r="D71" s="48">
        <v>1000</v>
      </c>
      <c r="E71" s="45" t="s">
        <v>186</v>
      </c>
    </row>
    <row r="72" spans="1:5" ht="12.75">
      <c r="A72" s="18" t="s">
        <v>181</v>
      </c>
      <c r="B72" s="107"/>
      <c r="C72" s="108"/>
      <c r="D72" s="68">
        <v>437.6</v>
      </c>
      <c r="E72" s="54" t="s">
        <v>186</v>
      </c>
    </row>
    <row r="73" spans="1:5" ht="12.75">
      <c r="A73" s="5" t="s">
        <v>210</v>
      </c>
      <c r="B73" s="49">
        <f>SUM(B74:B75)</f>
        <v>1245</v>
      </c>
      <c r="C73" s="49">
        <f>SUM(C74:C75)</f>
        <v>1760.1</v>
      </c>
      <c r="D73" s="49">
        <f>SUM(D74:D75)</f>
        <v>3911.9</v>
      </c>
      <c r="E73" s="41">
        <f aca="true" t="shared" si="3" ref="E73:E79">D73/C73*100</f>
        <v>222.25441736264986</v>
      </c>
    </row>
    <row r="74" spans="1:5" ht="12.75">
      <c r="A74" s="4" t="s">
        <v>209</v>
      </c>
      <c r="B74" s="49">
        <v>1245</v>
      </c>
      <c r="C74" s="73">
        <v>1620</v>
      </c>
      <c r="D74" s="48">
        <v>3692.6</v>
      </c>
      <c r="E74" s="41">
        <f t="shared" si="3"/>
        <v>227.93827160493825</v>
      </c>
    </row>
    <row r="75" spans="1:5" ht="12.75">
      <c r="A75" s="4" t="s">
        <v>181</v>
      </c>
      <c r="B75" s="48"/>
      <c r="C75" s="48">
        <v>140.1</v>
      </c>
      <c r="D75" s="48">
        <v>219.3</v>
      </c>
      <c r="E75" s="41">
        <f t="shared" si="3"/>
        <v>156.53104925053535</v>
      </c>
    </row>
    <row r="76" spans="1:5" ht="12.75">
      <c r="A76" s="4" t="s">
        <v>184</v>
      </c>
      <c r="B76" s="48">
        <f>SUM(B77:B79)</f>
        <v>26718</v>
      </c>
      <c r="C76" s="48">
        <f>SUM(C77:C79)</f>
        <v>33924.8</v>
      </c>
      <c r="D76" s="48">
        <f>SUM(D77:D79)</f>
        <v>34742.399999999994</v>
      </c>
      <c r="E76" s="41">
        <f t="shared" si="3"/>
        <v>102.4100363156157</v>
      </c>
    </row>
    <row r="77" spans="1:5" ht="12.75">
      <c r="A77" s="4" t="s">
        <v>183</v>
      </c>
      <c r="B77" s="50">
        <v>26718</v>
      </c>
      <c r="C77" s="48">
        <v>28709.9</v>
      </c>
      <c r="D77" s="48">
        <v>28710.1</v>
      </c>
      <c r="E77" s="41">
        <f t="shared" si="3"/>
        <v>100.00069662381267</v>
      </c>
    </row>
    <row r="78" spans="1:5" ht="12.75">
      <c r="A78" s="4" t="s">
        <v>185</v>
      </c>
      <c r="B78" s="50"/>
      <c r="C78" s="48">
        <v>5081.3</v>
      </c>
      <c r="D78" s="48">
        <v>5067.6</v>
      </c>
      <c r="E78" s="41">
        <f t="shared" si="3"/>
        <v>99.73038395686143</v>
      </c>
    </row>
    <row r="79" spans="1:5" ht="12.75">
      <c r="A79" s="4" t="s">
        <v>181</v>
      </c>
      <c r="B79" s="50"/>
      <c r="C79" s="48">
        <v>133.6</v>
      </c>
      <c r="D79" s="48">
        <v>964.7</v>
      </c>
      <c r="E79" s="41">
        <f t="shared" si="3"/>
        <v>722.0808383233534</v>
      </c>
    </row>
    <row r="80" spans="1:5" ht="12.75">
      <c r="A80" s="4" t="s">
        <v>187</v>
      </c>
      <c r="B80" s="50">
        <f>SUM(B81:B84)</f>
        <v>26030</v>
      </c>
      <c r="C80" s="50">
        <f>SUM(C81:C84)</f>
        <v>45560.9</v>
      </c>
      <c r="D80" s="50">
        <f>SUM(D81:D84)</f>
        <v>45857.8</v>
      </c>
      <c r="E80" s="41">
        <f aca="true" t="shared" si="4" ref="E80:E90">D80/C80*100</f>
        <v>100.65165525702962</v>
      </c>
    </row>
    <row r="81" spans="1:5" ht="12.75">
      <c r="A81" s="4" t="s">
        <v>183</v>
      </c>
      <c r="B81" s="50">
        <v>26030</v>
      </c>
      <c r="C81" s="48">
        <v>24102</v>
      </c>
      <c r="D81" s="48">
        <v>24102.3</v>
      </c>
      <c r="E81" s="41">
        <f t="shared" si="4"/>
        <v>100.00124470998257</v>
      </c>
    </row>
    <row r="82" spans="1:5" ht="12.75" hidden="1">
      <c r="A82" s="4" t="s">
        <v>185</v>
      </c>
      <c r="B82" s="50"/>
      <c r="C82" s="48"/>
      <c r="D82" s="48"/>
      <c r="E82" s="41" t="e">
        <f t="shared" si="4"/>
        <v>#DIV/0!</v>
      </c>
    </row>
    <row r="83" spans="1:5" ht="12.75">
      <c r="A83" s="4" t="s">
        <v>188</v>
      </c>
      <c r="B83" s="50"/>
      <c r="C83" s="48">
        <v>19106</v>
      </c>
      <c r="D83" s="48">
        <v>19402</v>
      </c>
      <c r="E83" s="41">
        <f t="shared" si="4"/>
        <v>101.5492515440176</v>
      </c>
    </row>
    <row r="84" spans="1:5" ht="12.75">
      <c r="A84" s="4" t="s">
        <v>181</v>
      </c>
      <c r="B84" s="50"/>
      <c r="C84" s="48">
        <v>2352.9</v>
      </c>
      <c r="D84" s="48">
        <v>2353.5</v>
      </c>
      <c r="E84" s="41">
        <f t="shared" si="4"/>
        <v>100.0255004462578</v>
      </c>
    </row>
    <row r="85" spans="1:5" ht="12.75">
      <c r="A85" s="4" t="s">
        <v>189</v>
      </c>
      <c r="B85" s="50">
        <f>SUM(B86:B87)</f>
        <v>4175</v>
      </c>
      <c r="C85" s="50">
        <f>SUM(C86:C87)</f>
        <v>5885.6</v>
      </c>
      <c r="D85" s="50">
        <f>SUM(D86:D87)</f>
        <v>5888.6</v>
      </c>
      <c r="E85" s="41">
        <f t="shared" si="4"/>
        <v>100.05097186353133</v>
      </c>
    </row>
    <row r="86" spans="1:5" ht="12.75">
      <c r="A86" s="4" t="s">
        <v>183</v>
      </c>
      <c r="B86" s="50">
        <v>4175</v>
      </c>
      <c r="C86" s="48">
        <v>5875</v>
      </c>
      <c r="D86" s="48">
        <v>5878</v>
      </c>
      <c r="E86" s="41">
        <f t="shared" si="4"/>
        <v>100.05106382978724</v>
      </c>
    </row>
    <row r="87" spans="1:5" ht="12.75">
      <c r="A87" s="4" t="s">
        <v>181</v>
      </c>
      <c r="B87" s="50"/>
      <c r="C87" s="48">
        <v>10.6</v>
      </c>
      <c r="D87" s="48">
        <v>10.6</v>
      </c>
      <c r="E87" s="41">
        <f t="shared" si="4"/>
        <v>100</v>
      </c>
    </row>
    <row r="88" spans="1:5" ht="12.75">
      <c r="A88" s="4" t="s">
        <v>190</v>
      </c>
      <c r="B88" s="48">
        <f>B89+B90</f>
        <v>0</v>
      </c>
      <c r="C88" s="48">
        <f>C89+C90</f>
        <v>1658.3</v>
      </c>
      <c r="D88" s="48">
        <f>D89+D90</f>
        <v>5139.1</v>
      </c>
      <c r="E88" s="41">
        <f t="shared" si="4"/>
        <v>309.9017065669662</v>
      </c>
    </row>
    <row r="89" spans="1:5" ht="12.75" hidden="1">
      <c r="A89" s="4" t="s">
        <v>191</v>
      </c>
      <c r="B89" s="50"/>
      <c r="C89" s="48"/>
      <c r="D89" s="48"/>
      <c r="E89" s="41" t="e">
        <f t="shared" si="4"/>
        <v>#DIV/0!</v>
      </c>
    </row>
    <row r="90" spans="1:5" ht="12.75">
      <c r="A90" s="4" t="s">
        <v>298</v>
      </c>
      <c r="B90" s="50"/>
      <c r="C90" s="48">
        <v>1658.3</v>
      </c>
      <c r="D90" s="48">
        <v>5139.1</v>
      </c>
      <c r="E90" s="41">
        <f t="shared" si="4"/>
        <v>309.9017065669662</v>
      </c>
    </row>
    <row r="91" spans="1:5" ht="12.75">
      <c r="A91" s="4" t="s">
        <v>206</v>
      </c>
      <c r="B91" s="50"/>
      <c r="C91" s="48"/>
      <c r="D91" s="48">
        <v>169</v>
      </c>
      <c r="E91" s="45" t="s">
        <v>186</v>
      </c>
    </row>
    <row r="92" spans="1:5" ht="12.75">
      <c r="A92" s="4" t="s">
        <v>192</v>
      </c>
      <c r="B92" s="50">
        <f>SUM(B93:B95)</f>
        <v>21357</v>
      </c>
      <c r="C92" s="50">
        <f>SUM(C93:C95)</f>
        <v>23007</v>
      </c>
      <c r="D92" s="50">
        <f>SUM(D93:D95)</f>
        <v>23258.4</v>
      </c>
      <c r="E92" s="41">
        <f aca="true" t="shared" si="5" ref="E92:E101">D92/C92*100</f>
        <v>101.09271091406964</v>
      </c>
    </row>
    <row r="93" spans="1:5" ht="12.75">
      <c r="A93" s="4" t="s">
        <v>183</v>
      </c>
      <c r="B93" s="50">
        <v>21357</v>
      </c>
      <c r="C93" s="48">
        <v>21357</v>
      </c>
      <c r="D93" s="48">
        <v>21357</v>
      </c>
      <c r="E93" s="41">
        <f t="shared" si="5"/>
        <v>100</v>
      </c>
    </row>
    <row r="94" spans="1:5" ht="12.75">
      <c r="A94" s="4" t="s">
        <v>181</v>
      </c>
      <c r="B94" s="50"/>
      <c r="C94" s="48"/>
      <c r="D94" s="48">
        <v>1.4</v>
      </c>
      <c r="E94" s="45" t="s">
        <v>186</v>
      </c>
    </row>
    <row r="95" spans="1:5" ht="12.75">
      <c r="A95" s="4" t="s">
        <v>193</v>
      </c>
      <c r="B95" s="50"/>
      <c r="C95" s="48">
        <v>1650</v>
      </c>
      <c r="D95" s="48">
        <v>1900</v>
      </c>
      <c r="E95" s="41">
        <f t="shared" si="5"/>
        <v>115.15151515151516</v>
      </c>
    </row>
    <row r="96" spans="1:5" ht="12.75">
      <c r="A96" s="4" t="s">
        <v>232</v>
      </c>
      <c r="B96" s="50"/>
      <c r="C96" s="48"/>
      <c r="D96" s="48">
        <v>3329.5</v>
      </c>
      <c r="E96" s="45" t="s">
        <v>186</v>
      </c>
    </row>
    <row r="97" spans="1:5" ht="12.75">
      <c r="A97" s="4" t="s">
        <v>194</v>
      </c>
      <c r="B97" s="50">
        <f>B98+B100+B99</f>
        <v>15000</v>
      </c>
      <c r="C97" s="50">
        <f>C98+C100+C99</f>
        <v>25000</v>
      </c>
      <c r="D97" s="50">
        <f>D98+D100+D99</f>
        <v>30703.8</v>
      </c>
      <c r="E97" s="41">
        <f t="shared" si="5"/>
        <v>122.81519999999999</v>
      </c>
    </row>
    <row r="98" spans="1:5" ht="12.75">
      <c r="A98" s="4" t="s">
        <v>195</v>
      </c>
      <c r="B98" s="50">
        <v>15000</v>
      </c>
      <c r="C98" s="48">
        <v>25000</v>
      </c>
      <c r="D98" s="48">
        <v>30165.2</v>
      </c>
      <c r="E98" s="41">
        <f t="shared" si="5"/>
        <v>120.66080000000001</v>
      </c>
    </row>
    <row r="99" spans="1:5" ht="12.75">
      <c r="A99" s="4" t="s">
        <v>299</v>
      </c>
      <c r="B99" s="50"/>
      <c r="C99" s="48"/>
      <c r="D99" s="48">
        <v>6</v>
      </c>
      <c r="E99" s="45" t="s">
        <v>186</v>
      </c>
    </row>
    <row r="100" spans="1:5" ht="12.75">
      <c r="A100" s="4" t="s">
        <v>295</v>
      </c>
      <c r="B100" s="50"/>
      <c r="C100" s="48"/>
      <c r="D100" s="51">
        <f>55.2+477.4</f>
        <v>532.6</v>
      </c>
      <c r="E100" s="45" t="s">
        <v>186</v>
      </c>
    </row>
    <row r="101" spans="1:5" ht="12.75">
      <c r="A101" s="9" t="s">
        <v>73</v>
      </c>
      <c r="B101" s="47">
        <f>SUM(B102:B108)</f>
        <v>0</v>
      </c>
      <c r="C101" s="47">
        <f>SUM(C102:C108)</f>
        <v>26247.6</v>
      </c>
      <c r="D101" s="47">
        <f>SUM(D102:D108)</f>
        <v>50192.399999999994</v>
      </c>
      <c r="E101" s="38">
        <f t="shared" si="5"/>
        <v>191.22662643441686</v>
      </c>
    </row>
    <row r="102" spans="1:5" ht="12.75">
      <c r="A102" s="7" t="s">
        <v>196</v>
      </c>
      <c r="B102" s="50"/>
      <c r="C102" s="48"/>
      <c r="D102" s="48">
        <v>17659.2</v>
      </c>
      <c r="E102" s="45" t="s">
        <v>186</v>
      </c>
    </row>
    <row r="103" spans="1:5" ht="12.75">
      <c r="A103" s="7" t="s">
        <v>207</v>
      </c>
      <c r="B103" s="50"/>
      <c r="C103" s="48"/>
      <c r="D103" s="48">
        <v>69</v>
      </c>
      <c r="E103" s="45" t="s">
        <v>186</v>
      </c>
    </row>
    <row r="104" spans="1:5" ht="12.75">
      <c r="A104" s="7" t="s">
        <v>233</v>
      </c>
      <c r="B104" s="50"/>
      <c r="C104" s="48"/>
      <c r="D104" s="48">
        <v>395.8</v>
      </c>
      <c r="E104" s="45" t="s">
        <v>186</v>
      </c>
    </row>
    <row r="105" spans="1:5" ht="12.75">
      <c r="A105" s="7" t="s">
        <v>197</v>
      </c>
      <c r="B105" s="50"/>
      <c r="C105" s="48"/>
      <c r="D105" s="48">
        <v>2644.3</v>
      </c>
      <c r="E105" s="45" t="s">
        <v>186</v>
      </c>
    </row>
    <row r="106" spans="1:5" ht="12.75" customHeight="1">
      <c r="A106" s="7" t="s">
        <v>198</v>
      </c>
      <c r="B106" s="50"/>
      <c r="C106" s="48">
        <v>26247.6</v>
      </c>
      <c r="D106" s="48">
        <v>29424.1</v>
      </c>
      <c r="E106" s="41">
        <f>D106/C106*100</f>
        <v>112.10205885490483</v>
      </c>
    </row>
    <row r="107" spans="1:5" ht="12.75" customHeight="1" hidden="1">
      <c r="A107" s="7" t="s">
        <v>199</v>
      </c>
      <c r="B107" s="50"/>
      <c r="C107" s="48"/>
      <c r="D107" s="48"/>
      <c r="E107" s="41" t="s">
        <v>186</v>
      </c>
    </row>
    <row r="108" spans="1:5" ht="12.75" customHeight="1" hidden="1">
      <c r="A108" s="7" t="s">
        <v>200</v>
      </c>
      <c r="B108" s="43"/>
      <c r="C108" s="48"/>
      <c r="D108" s="48"/>
      <c r="E108" s="41" t="s">
        <v>186</v>
      </c>
    </row>
    <row r="109" spans="1:5" ht="12.75" customHeight="1">
      <c r="A109" s="9" t="s">
        <v>58</v>
      </c>
      <c r="B109" s="22"/>
      <c r="C109" s="22">
        <v>22488.5</v>
      </c>
      <c r="D109" s="22">
        <v>25089.6</v>
      </c>
      <c r="E109" s="38">
        <f>D109/C109*100</f>
        <v>111.56635613758144</v>
      </c>
    </row>
    <row r="110" spans="1:7" ht="24.75" customHeight="1" thickBot="1">
      <c r="A110" s="111" t="s">
        <v>2</v>
      </c>
      <c r="B110" s="112">
        <f>B8+B12+B109+B41+B11+B34+B53+B59+B101</f>
        <v>3082772</v>
      </c>
      <c r="C110" s="112">
        <f>C8+C12+C109+C41+C11+C34+C53+C59+C101</f>
        <v>8236169.499999998</v>
      </c>
      <c r="D110" s="112">
        <f>D8+D12+D109+D41+D11+D34+D53+D59+D101</f>
        <v>8492131.499999998</v>
      </c>
      <c r="E110" s="112">
        <f>D110/C110*100</f>
        <v>103.10777965412198</v>
      </c>
      <c r="F110" s="70"/>
      <c r="G110" s="78"/>
    </row>
    <row r="111" spans="1:7" ht="24.75" customHeight="1">
      <c r="A111" s="2" t="s">
        <v>5</v>
      </c>
      <c r="B111" s="20"/>
      <c r="C111" s="23"/>
      <c r="D111" s="20"/>
      <c r="E111" s="4"/>
      <c r="G111" s="78"/>
    </row>
    <row r="112" spans="1:5" ht="19.5" customHeight="1">
      <c r="A112" s="89" t="s">
        <v>14</v>
      </c>
      <c r="B112" s="90">
        <f>B113+B122</f>
        <v>45200</v>
      </c>
      <c r="C112" s="90">
        <f>C113+C122</f>
        <v>55312.3</v>
      </c>
      <c r="D112" s="90">
        <f>D113+D122</f>
        <v>43605.5</v>
      </c>
      <c r="E112" s="90">
        <f>D112/C112*100</f>
        <v>78.83508731331005</v>
      </c>
    </row>
    <row r="113" spans="1:5" ht="15" customHeight="1">
      <c r="A113" s="6" t="s">
        <v>34</v>
      </c>
      <c r="B113" s="24">
        <f>SUM(B115:B121)</f>
        <v>45200</v>
      </c>
      <c r="C113" s="24">
        <f>SUM(C115:C121)</f>
        <v>55177.3</v>
      </c>
      <c r="D113" s="24">
        <f>SUM(D115:D121)</f>
        <v>43470.5</v>
      </c>
      <c r="E113" s="24">
        <f>D113/C113*100</f>
        <v>78.78330400363917</v>
      </c>
    </row>
    <row r="114" spans="1:5" ht="10.5" customHeight="1">
      <c r="A114" s="3" t="s">
        <v>1</v>
      </c>
      <c r="B114" s="23"/>
      <c r="C114" s="23"/>
      <c r="D114" s="23"/>
      <c r="E114" s="4"/>
    </row>
    <row r="115" spans="1:5" ht="12.75" customHeight="1">
      <c r="A115" s="4" t="s">
        <v>6</v>
      </c>
      <c r="B115" s="23">
        <v>20247</v>
      </c>
      <c r="C115" s="21">
        <v>20385.7</v>
      </c>
      <c r="D115" s="23">
        <v>16665.4</v>
      </c>
      <c r="E115" s="41">
        <f aca="true" t="shared" si="6" ref="E115:E122">D115/C115*100</f>
        <v>81.75044271229342</v>
      </c>
    </row>
    <row r="116" spans="1:5" ht="12.75" customHeight="1">
      <c r="A116" s="4" t="s">
        <v>7</v>
      </c>
      <c r="B116" s="23">
        <v>5039</v>
      </c>
      <c r="C116" s="21">
        <v>5087.6</v>
      </c>
      <c r="D116" s="23">
        <v>4105.3</v>
      </c>
      <c r="E116" s="41">
        <f t="shared" si="6"/>
        <v>80.69227140498467</v>
      </c>
    </row>
    <row r="117" spans="1:5" ht="12.75" customHeight="1">
      <c r="A117" s="4" t="s">
        <v>8</v>
      </c>
      <c r="B117" s="23">
        <v>1800</v>
      </c>
      <c r="C117" s="21">
        <v>1980</v>
      </c>
      <c r="D117" s="23">
        <v>1299.2</v>
      </c>
      <c r="E117" s="41">
        <f t="shared" si="6"/>
        <v>65.61616161616162</v>
      </c>
    </row>
    <row r="118" spans="1:5" ht="12.75" customHeight="1">
      <c r="A118" s="4" t="s">
        <v>9</v>
      </c>
      <c r="B118" s="23">
        <v>7464</v>
      </c>
      <c r="C118" s="21">
        <v>13714</v>
      </c>
      <c r="D118" s="23">
        <v>9851</v>
      </c>
      <c r="E118" s="41">
        <f t="shared" si="6"/>
        <v>71.8317048271839</v>
      </c>
    </row>
    <row r="119" spans="1:5" ht="12.75" customHeight="1">
      <c r="A119" s="4" t="s">
        <v>28</v>
      </c>
      <c r="B119" s="23">
        <v>2000</v>
      </c>
      <c r="C119" s="21">
        <v>2000</v>
      </c>
      <c r="D119" s="23">
        <v>0</v>
      </c>
      <c r="E119" s="41">
        <f t="shared" si="6"/>
        <v>0</v>
      </c>
    </row>
    <row r="120" spans="1:5" ht="12.75" customHeight="1" hidden="1">
      <c r="A120" s="4" t="s">
        <v>211</v>
      </c>
      <c r="B120" s="23"/>
      <c r="C120" s="21"/>
      <c r="D120" s="23"/>
      <c r="E120" s="41" t="e">
        <f t="shared" si="6"/>
        <v>#DIV/0!</v>
      </c>
    </row>
    <row r="121" spans="1:5" ht="12.75" customHeight="1">
      <c r="A121" s="4" t="s">
        <v>10</v>
      </c>
      <c r="B121" s="23">
        <v>8650</v>
      </c>
      <c r="C121" s="21">
        <v>12010</v>
      </c>
      <c r="D121" s="23">
        <v>11549.6</v>
      </c>
      <c r="E121" s="41">
        <f t="shared" si="6"/>
        <v>96.16652789342214</v>
      </c>
    </row>
    <row r="122" spans="1:5" ht="12.75" customHeight="1">
      <c r="A122" s="10" t="s">
        <v>35</v>
      </c>
      <c r="B122" s="25">
        <f>SUM(B124:B125)</f>
        <v>0</v>
      </c>
      <c r="C122" s="25">
        <f>SUM(C124:C125)</f>
        <v>135</v>
      </c>
      <c r="D122" s="25">
        <f>SUM(D124:D125)</f>
        <v>135</v>
      </c>
      <c r="E122" s="25">
        <f t="shared" si="6"/>
        <v>100</v>
      </c>
    </row>
    <row r="123" spans="1:5" ht="9.75" customHeight="1">
      <c r="A123" s="8" t="s">
        <v>1</v>
      </c>
      <c r="B123" s="22"/>
      <c r="C123" s="22"/>
      <c r="D123" s="22"/>
      <c r="E123" s="4"/>
    </row>
    <row r="124" spans="1:5" ht="12.75" customHeight="1" hidden="1">
      <c r="A124" s="7" t="s">
        <v>41</v>
      </c>
      <c r="B124" s="21"/>
      <c r="C124" s="21"/>
      <c r="D124" s="21"/>
      <c r="E124" s="41" t="e">
        <f>D124/C124*100</f>
        <v>#DIV/0!</v>
      </c>
    </row>
    <row r="125" spans="1:5" ht="12.75" customHeight="1">
      <c r="A125" s="18" t="s">
        <v>10</v>
      </c>
      <c r="B125" s="26"/>
      <c r="C125" s="28">
        <v>135</v>
      </c>
      <c r="D125" s="26">
        <v>135</v>
      </c>
      <c r="E125" s="44">
        <f>D125/C125*100</f>
        <v>100</v>
      </c>
    </row>
    <row r="126" spans="1:5" ht="19.5" customHeight="1">
      <c r="A126" s="89" t="s">
        <v>15</v>
      </c>
      <c r="B126" s="90">
        <f>B127+B142</f>
        <v>244237</v>
      </c>
      <c r="C126" s="90">
        <f>C127+C142</f>
        <v>268665.8</v>
      </c>
      <c r="D126" s="90">
        <f>D127+D142</f>
        <v>258723.59999999998</v>
      </c>
      <c r="E126" s="90">
        <f>D126/C126*100</f>
        <v>96.29941734303361</v>
      </c>
    </row>
    <row r="127" spans="1:5" ht="15" customHeight="1">
      <c r="A127" s="6" t="s">
        <v>34</v>
      </c>
      <c r="B127" s="24">
        <f>SUM(B129:B141)</f>
        <v>244237</v>
      </c>
      <c r="C127" s="24">
        <f>SUM(C129:C141)</f>
        <v>268665.8</v>
      </c>
      <c r="D127" s="24">
        <f>SUM(D129:D141)</f>
        <v>258723.59999999998</v>
      </c>
      <c r="E127" s="24">
        <f>D127/C127*100</f>
        <v>96.29941734303361</v>
      </c>
    </row>
    <row r="128" spans="1:5" ht="10.5" customHeight="1">
      <c r="A128" s="3" t="s">
        <v>1</v>
      </c>
      <c r="B128" s="23"/>
      <c r="C128" s="23"/>
      <c r="D128" s="23"/>
      <c r="E128" s="4"/>
    </row>
    <row r="129" spans="1:5" ht="12.75" customHeight="1">
      <c r="A129" s="4" t="s">
        <v>11</v>
      </c>
      <c r="B129" s="23">
        <v>118069</v>
      </c>
      <c r="C129" s="21">
        <v>125035</v>
      </c>
      <c r="D129" s="23">
        <v>124336.4</v>
      </c>
      <c r="E129" s="41">
        <f aca="true" t="shared" si="7" ref="E129:E171">D129/C129*100</f>
        <v>99.44127644259608</v>
      </c>
    </row>
    <row r="130" spans="1:5" ht="12.75" customHeight="1">
      <c r="A130" s="4" t="s">
        <v>7</v>
      </c>
      <c r="B130" s="23">
        <v>41383</v>
      </c>
      <c r="C130" s="21">
        <v>44156.5</v>
      </c>
      <c r="D130" s="23">
        <v>43917.2</v>
      </c>
      <c r="E130" s="41">
        <f t="shared" si="7"/>
        <v>99.45806393169748</v>
      </c>
    </row>
    <row r="131" spans="1:5" ht="12.75" customHeight="1">
      <c r="A131" s="4" t="s">
        <v>12</v>
      </c>
      <c r="B131" s="23">
        <v>280</v>
      </c>
      <c r="C131" s="21">
        <v>280</v>
      </c>
      <c r="D131" s="23">
        <v>261.5</v>
      </c>
      <c r="E131" s="41">
        <f t="shared" si="7"/>
        <v>93.39285714285714</v>
      </c>
    </row>
    <row r="132" spans="1:5" ht="12.75" customHeight="1">
      <c r="A132" s="18" t="s">
        <v>9</v>
      </c>
      <c r="B132" s="26">
        <v>43290</v>
      </c>
      <c r="C132" s="28">
        <v>48690.5</v>
      </c>
      <c r="D132" s="26">
        <v>42545.3</v>
      </c>
      <c r="E132" s="44">
        <f t="shared" si="7"/>
        <v>87.3790575163533</v>
      </c>
    </row>
    <row r="133" spans="1:5" ht="12.75" customHeight="1">
      <c r="A133" s="4" t="s">
        <v>13</v>
      </c>
      <c r="B133" s="23">
        <v>152</v>
      </c>
      <c r="C133" s="21">
        <v>152</v>
      </c>
      <c r="D133" s="23">
        <v>80.2</v>
      </c>
      <c r="E133" s="41">
        <f t="shared" si="7"/>
        <v>52.76315789473684</v>
      </c>
    </row>
    <row r="134" spans="1:5" ht="12.75" customHeight="1">
      <c r="A134" s="4" t="s">
        <v>53</v>
      </c>
      <c r="B134" s="23">
        <v>580</v>
      </c>
      <c r="C134" s="21">
        <v>580</v>
      </c>
      <c r="D134" s="23">
        <v>443.1</v>
      </c>
      <c r="E134" s="41">
        <f t="shared" si="7"/>
        <v>76.39655172413794</v>
      </c>
    </row>
    <row r="135" spans="1:5" ht="12.75" customHeight="1">
      <c r="A135" s="4" t="s">
        <v>242</v>
      </c>
      <c r="B135" s="23">
        <v>40483</v>
      </c>
      <c r="C135" s="21">
        <v>49083</v>
      </c>
      <c r="D135" s="23">
        <v>46513.9</v>
      </c>
      <c r="E135" s="41">
        <f t="shared" si="7"/>
        <v>94.76580486115355</v>
      </c>
    </row>
    <row r="136" spans="1:5" ht="12.75" customHeight="1">
      <c r="A136" s="4" t="s">
        <v>243</v>
      </c>
      <c r="B136" s="23"/>
      <c r="C136" s="21">
        <v>44</v>
      </c>
      <c r="D136" s="23">
        <v>44</v>
      </c>
      <c r="E136" s="41">
        <f t="shared" si="7"/>
        <v>100</v>
      </c>
    </row>
    <row r="137" spans="1:5" ht="12.75" customHeight="1">
      <c r="A137" s="4" t="s">
        <v>244</v>
      </c>
      <c r="B137" s="23"/>
      <c r="C137" s="21">
        <v>14.8</v>
      </c>
      <c r="D137" s="23">
        <v>14.8</v>
      </c>
      <c r="E137" s="41">
        <f t="shared" si="7"/>
        <v>100</v>
      </c>
    </row>
    <row r="138" spans="1:5" ht="12.75" customHeight="1">
      <c r="A138" s="4" t="s">
        <v>173</v>
      </c>
      <c r="B138" s="23"/>
      <c r="C138" s="21">
        <v>30</v>
      </c>
      <c r="D138" s="23">
        <v>21.1</v>
      </c>
      <c r="E138" s="41">
        <f t="shared" si="7"/>
        <v>70.33333333333334</v>
      </c>
    </row>
    <row r="139" spans="1:5" ht="12.75" customHeight="1">
      <c r="A139" s="4" t="s">
        <v>246</v>
      </c>
      <c r="B139" s="23"/>
      <c r="C139" s="21">
        <v>100</v>
      </c>
      <c r="D139" s="23">
        <v>46.8</v>
      </c>
      <c r="E139" s="41">
        <f t="shared" si="7"/>
        <v>46.8</v>
      </c>
    </row>
    <row r="140" spans="1:5" ht="12.75" customHeight="1">
      <c r="A140" s="4" t="s">
        <v>212</v>
      </c>
      <c r="B140" s="23"/>
      <c r="C140" s="21">
        <v>340</v>
      </c>
      <c r="D140" s="23">
        <v>339.7</v>
      </c>
      <c r="E140" s="41">
        <f t="shared" si="7"/>
        <v>99.91176470588235</v>
      </c>
    </row>
    <row r="141" spans="1:5" ht="12.75" customHeight="1">
      <c r="A141" s="18" t="s">
        <v>245</v>
      </c>
      <c r="B141" s="26"/>
      <c r="C141" s="28">
        <v>160</v>
      </c>
      <c r="D141" s="26">
        <v>159.6</v>
      </c>
      <c r="E141" s="44">
        <f t="shared" si="7"/>
        <v>99.75</v>
      </c>
    </row>
    <row r="142" spans="1:5" ht="12.75" customHeight="1" hidden="1">
      <c r="A142" s="10" t="s">
        <v>35</v>
      </c>
      <c r="B142" s="25">
        <f>SUM(B144:B144)</f>
        <v>0</v>
      </c>
      <c r="C142" s="25">
        <f>SUM(C144:C144)</f>
        <v>0</v>
      </c>
      <c r="D142" s="25">
        <f>SUM(D144:D144)</f>
        <v>0</v>
      </c>
      <c r="E142" s="25" t="e">
        <f>D142/C142*100</f>
        <v>#DIV/0!</v>
      </c>
    </row>
    <row r="143" spans="1:5" ht="12.75" customHeight="1" hidden="1">
      <c r="A143" s="8" t="s">
        <v>1</v>
      </c>
      <c r="B143" s="22"/>
      <c r="C143" s="22"/>
      <c r="D143" s="22"/>
      <c r="E143" s="41"/>
    </row>
    <row r="144" spans="1:5" ht="12.75" customHeight="1" hidden="1">
      <c r="A144" s="34" t="s">
        <v>222</v>
      </c>
      <c r="B144" s="28"/>
      <c r="C144" s="26"/>
      <c r="D144" s="28"/>
      <c r="E144" s="44" t="e">
        <f>D144/C144*100</f>
        <v>#DIV/0!</v>
      </c>
    </row>
    <row r="145" spans="1:5" ht="18.75" customHeight="1">
      <c r="A145" s="89" t="s">
        <v>64</v>
      </c>
      <c r="B145" s="90">
        <f>B146+B157</f>
        <v>133200</v>
      </c>
      <c r="C145" s="90">
        <f>C146+C157</f>
        <v>212003.1</v>
      </c>
      <c r="D145" s="90">
        <f>D146+D157</f>
        <v>184056</v>
      </c>
      <c r="E145" s="90">
        <f t="shared" si="7"/>
        <v>86.81759842190986</v>
      </c>
    </row>
    <row r="146" spans="1:5" ht="15" customHeight="1">
      <c r="A146" s="6" t="s">
        <v>34</v>
      </c>
      <c r="B146" s="24">
        <f>SUM(B148:B155)</f>
        <v>88200</v>
      </c>
      <c r="C146" s="24">
        <f>SUM(C148:C155)</f>
        <v>95380.90000000001</v>
      </c>
      <c r="D146" s="24">
        <f>SUM(D148:D155)</f>
        <v>94482.70000000001</v>
      </c>
      <c r="E146" s="24">
        <f t="shared" si="7"/>
        <v>99.05830202902258</v>
      </c>
    </row>
    <row r="147" spans="1:5" ht="10.5" customHeight="1">
      <c r="A147" s="3" t="s">
        <v>1</v>
      </c>
      <c r="B147" s="23"/>
      <c r="C147" s="20"/>
      <c r="D147" s="23"/>
      <c r="E147" s="41"/>
    </row>
    <row r="148" spans="1:5" ht="12.75" customHeight="1">
      <c r="A148" s="5" t="s">
        <v>116</v>
      </c>
      <c r="B148" s="27">
        <v>45000</v>
      </c>
      <c r="C148" s="21">
        <v>45000</v>
      </c>
      <c r="D148" s="23">
        <v>45000</v>
      </c>
      <c r="E148" s="41">
        <f t="shared" si="7"/>
        <v>100</v>
      </c>
    </row>
    <row r="149" spans="1:5" ht="12.75" customHeight="1">
      <c r="A149" s="4" t="s">
        <v>9</v>
      </c>
      <c r="B149" s="23">
        <v>43200</v>
      </c>
      <c r="C149" s="21">
        <v>39296.4</v>
      </c>
      <c r="D149" s="23">
        <v>38478.5</v>
      </c>
      <c r="E149" s="41">
        <f t="shared" si="7"/>
        <v>97.91863885750348</v>
      </c>
    </row>
    <row r="150" spans="1:5" ht="12.75" customHeight="1">
      <c r="A150" s="4" t="s">
        <v>213</v>
      </c>
      <c r="B150" s="23"/>
      <c r="C150" s="21">
        <v>1500</v>
      </c>
      <c r="D150" s="23">
        <v>1500</v>
      </c>
      <c r="E150" s="41">
        <f t="shared" si="7"/>
        <v>100</v>
      </c>
    </row>
    <row r="151" spans="1:5" ht="12.75" customHeight="1">
      <c r="A151" s="4" t="s">
        <v>117</v>
      </c>
      <c r="B151" s="23"/>
      <c r="C151" s="21">
        <v>4260.3</v>
      </c>
      <c r="D151" s="23">
        <v>4260.1</v>
      </c>
      <c r="E151" s="41">
        <f t="shared" si="7"/>
        <v>99.99530549491821</v>
      </c>
    </row>
    <row r="152" spans="1:5" ht="12.75" customHeight="1" hidden="1">
      <c r="A152" s="4" t="s">
        <v>141</v>
      </c>
      <c r="B152" s="23"/>
      <c r="C152" s="21">
        <v>0</v>
      </c>
      <c r="D152" s="23"/>
      <c r="E152" s="41" t="e">
        <f t="shared" si="7"/>
        <v>#DIV/0!</v>
      </c>
    </row>
    <row r="153" spans="1:5" ht="12.75" customHeight="1">
      <c r="A153" s="4" t="s">
        <v>174</v>
      </c>
      <c r="B153" s="23"/>
      <c r="C153" s="21">
        <v>503.6</v>
      </c>
      <c r="D153" s="23">
        <v>503.6</v>
      </c>
      <c r="E153" s="41">
        <f t="shared" si="7"/>
        <v>100</v>
      </c>
    </row>
    <row r="154" spans="1:5" ht="12.75" customHeight="1">
      <c r="A154" s="4" t="s">
        <v>44</v>
      </c>
      <c r="B154" s="23"/>
      <c r="C154" s="21">
        <v>3521</v>
      </c>
      <c r="D154" s="23">
        <v>3441</v>
      </c>
      <c r="E154" s="41">
        <f t="shared" si="7"/>
        <v>97.72791820505539</v>
      </c>
    </row>
    <row r="155" spans="1:5" ht="12.75" customHeight="1">
      <c r="A155" s="7" t="s">
        <v>54</v>
      </c>
      <c r="B155" s="21"/>
      <c r="C155" s="21">
        <v>1299.6</v>
      </c>
      <c r="D155" s="21">
        <v>1299.5</v>
      </c>
      <c r="E155" s="41">
        <f t="shared" si="7"/>
        <v>99.9923053247153</v>
      </c>
    </row>
    <row r="156" spans="1:5" ht="12.75" customHeight="1">
      <c r="A156" s="7" t="s">
        <v>118</v>
      </c>
      <c r="B156" s="21"/>
      <c r="C156" s="21">
        <v>1299.6</v>
      </c>
      <c r="D156" s="21">
        <v>1299.5</v>
      </c>
      <c r="E156" s="41">
        <f t="shared" si="7"/>
        <v>99.9923053247153</v>
      </c>
    </row>
    <row r="157" spans="1:5" ht="15" customHeight="1">
      <c r="A157" s="10" t="s">
        <v>35</v>
      </c>
      <c r="B157" s="25">
        <f>SUM(B159:B163)</f>
        <v>45000</v>
      </c>
      <c r="C157" s="25">
        <f>SUM(C159:C163)</f>
        <v>116622.2</v>
      </c>
      <c r="D157" s="25">
        <f>SUM(D159:D163)</f>
        <v>89573.29999999999</v>
      </c>
      <c r="E157" s="25">
        <f t="shared" si="7"/>
        <v>76.80638849207097</v>
      </c>
    </row>
    <row r="158" spans="1:5" ht="10.5" customHeight="1">
      <c r="A158" s="8" t="s">
        <v>1</v>
      </c>
      <c r="B158" s="22"/>
      <c r="C158" s="22"/>
      <c r="D158" s="22"/>
      <c r="E158" s="41"/>
    </row>
    <row r="159" spans="1:5" ht="12.75" customHeight="1">
      <c r="A159" s="4" t="s">
        <v>167</v>
      </c>
      <c r="B159" s="21"/>
      <c r="C159" s="23">
        <v>2368.1</v>
      </c>
      <c r="D159" s="21">
        <v>2368.1</v>
      </c>
      <c r="E159" s="41">
        <f t="shared" si="7"/>
        <v>100</v>
      </c>
    </row>
    <row r="160" spans="1:5" ht="12.75" customHeight="1">
      <c r="A160" s="7" t="s">
        <v>126</v>
      </c>
      <c r="B160" s="21"/>
      <c r="C160" s="23">
        <v>42020.7</v>
      </c>
      <c r="D160" s="21">
        <v>41997</v>
      </c>
      <c r="E160" s="41">
        <f t="shared" si="7"/>
        <v>99.94359922609571</v>
      </c>
    </row>
    <row r="161" spans="1:5" ht="12.75" customHeight="1">
      <c r="A161" s="7" t="s">
        <v>41</v>
      </c>
      <c r="B161" s="21"/>
      <c r="C161" s="21">
        <v>5250</v>
      </c>
      <c r="D161" s="21">
        <v>5240.1</v>
      </c>
      <c r="E161" s="41">
        <f t="shared" si="7"/>
        <v>99.81142857142858</v>
      </c>
    </row>
    <row r="162" spans="1:5" ht="12.75" customHeight="1">
      <c r="A162" s="4" t="s">
        <v>44</v>
      </c>
      <c r="B162" s="21"/>
      <c r="C162" s="21">
        <v>5479</v>
      </c>
      <c r="D162" s="21">
        <v>5479</v>
      </c>
      <c r="E162" s="41">
        <f t="shared" si="7"/>
        <v>100</v>
      </c>
    </row>
    <row r="163" spans="1:5" ht="12.75" customHeight="1">
      <c r="A163" s="7" t="s">
        <v>54</v>
      </c>
      <c r="B163" s="21">
        <v>45000</v>
      </c>
      <c r="C163" s="23">
        <v>61504.4</v>
      </c>
      <c r="D163" s="21">
        <v>34489.1</v>
      </c>
      <c r="E163" s="41">
        <f t="shared" si="7"/>
        <v>56.07582546939731</v>
      </c>
    </row>
    <row r="164" spans="1:5" ht="12.75" customHeight="1">
      <c r="A164" s="34" t="s">
        <v>119</v>
      </c>
      <c r="B164" s="28"/>
      <c r="C164" s="26">
        <v>34810</v>
      </c>
      <c r="D164" s="28">
        <v>34489.1</v>
      </c>
      <c r="E164" s="44">
        <f t="shared" si="7"/>
        <v>99.07813846595805</v>
      </c>
    </row>
    <row r="165" spans="1:5" ht="18.75" customHeight="1">
      <c r="A165" s="91" t="s">
        <v>145</v>
      </c>
      <c r="B165" s="92">
        <f>B166+B172</f>
        <v>3670</v>
      </c>
      <c r="C165" s="92">
        <f>C166+C172</f>
        <v>18928</v>
      </c>
      <c r="D165" s="92">
        <f>D166+D172</f>
        <v>18585.6</v>
      </c>
      <c r="E165" s="90">
        <f t="shared" si="7"/>
        <v>98.19103972950126</v>
      </c>
    </row>
    <row r="166" spans="1:5" ht="15" customHeight="1">
      <c r="A166" s="6" t="s">
        <v>34</v>
      </c>
      <c r="B166" s="24">
        <f>SUM(B168:B171)</f>
        <v>3670</v>
      </c>
      <c r="C166" s="24">
        <f>SUM(C168:C171)</f>
        <v>14802</v>
      </c>
      <c r="D166" s="24">
        <f>SUM(D168:D171)</f>
        <v>14659.599999999999</v>
      </c>
      <c r="E166" s="25">
        <f t="shared" si="7"/>
        <v>99.03796784218348</v>
      </c>
    </row>
    <row r="167" spans="1:5" ht="9.75" customHeight="1">
      <c r="A167" s="3" t="s">
        <v>1</v>
      </c>
      <c r="B167" s="23"/>
      <c r="C167" s="20"/>
      <c r="D167" s="23"/>
      <c r="E167" s="4"/>
    </row>
    <row r="168" spans="1:5" ht="12.75" customHeight="1">
      <c r="A168" s="4" t="s">
        <v>9</v>
      </c>
      <c r="B168" s="23">
        <v>3670</v>
      </c>
      <c r="C168" s="23">
        <v>2070</v>
      </c>
      <c r="D168" s="23">
        <v>1952.7</v>
      </c>
      <c r="E168" s="41">
        <f t="shared" si="7"/>
        <v>94.33333333333334</v>
      </c>
    </row>
    <row r="169" spans="1:5" ht="12.75" customHeight="1">
      <c r="A169" s="5" t="s">
        <v>33</v>
      </c>
      <c r="B169" s="23"/>
      <c r="C169" s="23">
        <v>1428</v>
      </c>
      <c r="D169" s="23">
        <v>1428</v>
      </c>
      <c r="E169" s="41">
        <f t="shared" si="7"/>
        <v>100</v>
      </c>
    </row>
    <row r="170" spans="1:5" ht="12.75" customHeight="1">
      <c r="A170" s="4" t="s">
        <v>117</v>
      </c>
      <c r="B170" s="23"/>
      <c r="C170" s="23">
        <v>1900</v>
      </c>
      <c r="D170" s="23">
        <v>1900</v>
      </c>
      <c r="E170" s="41">
        <f t="shared" si="7"/>
        <v>100</v>
      </c>
    </row>
    <row r="171" spans="1:5" ht="12.75" customHeight="1">
      <c r="A171" s="4" t="s">
        <v>44</v>
      </c>
      <c r="B171" s="23"/>
      <c r="C171" s="23">
        <v>9404</v>
      </c>
      <c r="D171" s="23">
        <v>9378.9</v>
      </c>
      <c r="E171" s="41">
        <f t="shared" si="7"/>
        <v>99.73309230114845</v>
      </c>
    </row>
    <row r="172" spans="1:5" ht="12.75" customHeight="1">
      <c r="A172" s="6" t="s">
        <v>35</v>
      </c>
      <c r="B172" s="24">
        <f>B174</f>
        <v>0</v>
      </c>
      <c r="C172" s="24">
        <f>C174</f>
        <v>4126</v>
      </c>
      <c r="D172" s="24">
        <f>D174</f>
        <v>3926</v>
      </c>
      <c r="E172" s="25">
        <f>D172/C172*100</f>
        <v>95.15269025690742</v>
      </c>
    </row>
    <row r="173" spans="1:5" ht="12.75" customHeight="1">
      <c r="A173" s="3" t="s">
        <v>1</v>
      </c>
      <c r="B173" s="23"/>
      <c r="C173" s="20"/>
      <c r="D173" s="23"/>
      <c r="E173" s="4"/>
    </row>
    <row r="174" spans="1:5" ht="12.75" customHeight="1">
      <c r="A174" s="18" t="s">
        <v>44</v>
      </c>
      <c r="B174" s="26"/>
      <c r="C174" s="26">
        <v>4126</v>
      </c>
      <c r="D174" s="26">
        <v>3926</v>
      </c>
      <c r="E174" s="44">
        <f>D174/C174*100</f>
        <v>95.15269025690742</v>
      </c>
    </row>
    <row r="175" spans="1:5" ht="18.75" customHeight="1">
      <c r="A175" s="89" t="s">
        <v>16</v>
      </c>
      <c r="B175" s="90">
        <f>B176+B189</f>
        <v>939417</v>
      </c>
      <c r="C175" s="90">
        <f>C176+C189</f>
        <v>1612392.8</v>
      </c>
      <c r="D175" s="90">
        <f>D176+D189</f>
        <v>1610350.9000000001</v>
      </c>
      <c r="E175" s="90">
        <f>D175/C175*100</f>
        <v>99.87336212367111</v>
      </c>
    </row>
    <row r="176" spans="1:5" ht="12.75" customHeight="1">
      <c r="A176" s="6" t="s">
        <v>34</v>
      </c>
      <c r="B176" s="24">
        <f>SUM(B179:B188)</f>
        <v>939417</v>
      </c>
      <c r="C176" s="24">
        <f>SUM(C179:C188)</f>
        <v>1270916.5</v>
      </c>
      <c r="D176" s="24">
        <f>SUM(D179:D188)</f>
        <v>1268874.8</v>
      </c>
      <c r="E176" s="25">
        <f>D176/C176*100</f>
        <v>99.83935215256078</v>
      </c>
    </row>
    <row r="177" spans="1:5" ht="10.5" customHeight="1">
      <c r="A177" s="3" t="s">
        <v>1</v>
      </c>
      <c r="B177" s="23"/>
      <c r="C177" s="20"/>
      <c r="D177" s="23"/>
      <c r="E177" s="4"/>
    </row>
    <row r="178" spans="1:5" ht="12.75" customHeight="1">
      <c r="A178" s="5" t="s">
        <v>37</v>
      </c>
      <c r="B178" s="23">
        <f>B179+B180</f>
        <v>500231</v>
      </c>
      <c r="C178" s="23">
        <f>C179+C180</f>
        <v>596619.6</v>
      </c>
      <c r="D178" s="23">
        <f>D179+D180</f>
        <v>594632.3</v>
      </c>
      <c r="E178" s="41">
        <f aca="true" t="shared" si="8" ref="E178:E189">D178/C178*100</f>
        <v>99.66690668560003</v>
      </c>
    </row>
    <row r="179" spans="1:5" ht="12.75" customHeight="1">
      <c r="A179" s="5" t="s">
        <v>38</v>
      </c>
      <c r="B179" s="23">
        <v>202696</v>
      </c>
      <c r="C179" s="23">
        <v>264012.6</v>
      </c>
      <c r="D179" s="23">
        <v>262025.8</v>
      </c>
      <c r="E179" s="41">
        <f t="shared" si="8"/>
        <v>99.24746015909847</v>
      </c>
    </row>
    <row r="180" spans="1:5" ht="12.75" customHeight="1">
      <c r="A180" s="4" t="s">
        <v>39</v>
      </c>
      <c r="B180" s="23">
        <v>297535</v>
      </c>
      <c r="C180" s="23">
        <v>332607</v>
      </c>
      <c r="D180" s="23">
        <v>332606.5</v>
      </c>
      <c r="E180" s="41">
        <f t="shared" si="8"/>
        <v>99.99984967243624</v>
      </c>
    </row>
    <row r="181" spans="1:5" ht="12.75" customHeight="1">
      <c r="A181" s="5" t="s">
        <v>18</v>
      </c>
      <c r="B181" s="27">
        <v>10000</v>
      </c>
      <c r="C181" s="23">
        <v>10000</v>
      </c>
      <c r="D181" s="23">
        <v>10000</v>
      </c>
      <c r="E181" s="41">
        <f t="shared" si="8"/>
        <v>100</v>
      </c>
    </row>
    <row r="182" spans="1:5" ht="12.75" customHeight="1">
      <c r="A182" s="4" t="s">
        <v>120</v>
      </c>
      <c r="B182" s="23">
        <v>0</v>
      </c>
      <c r="C182" s="23">
        <v>4700</v>
      </c>
      <c r="D182" s="23">
        <v>4700</v>
      </c>
      <c r="E182" s="41">
        <f t="shared" si="8"/>
        <v>100</v>
      </c>
    </row>
    <row r="183" spans="1:5" ht="12.75" customHeight="1">
      <c r="A183" s="4" t="s">
        <v>146</v>
      </c>
      <c r="B183" s="23"/>
      <c r="C183" s="23">
        <v>30000</v>
      </c>
      <c r="D183" s="23">
        <v>30000</v>
      </c>
      <c r="E183" s="41">
        <f t="shared" si="8"/>
        <v>100</v>
      </c>
    </row>
    <row r="184" spans="1:5" ht="12.75" customHeight="1">
      <c r="A184" s="4" t="s">
        <v>97</v>
      </c>
      <c r="B184" s="23">
        <v>67796</v>
      </c>
      <c r="C184" s="23">
        <v>67796</v>
      </c>
      <c r="D184" s="23">
        <v>67796</v>
      </c>
      <c r="E184" s="41">
        <f t="shared" si="8"/>
        <v>100</v>
      </c>
    </row>
    <row r="185" spans="1:5" ht="12.75" customHeight="1" hidden="1">
      <c r="A185" s="4" t="s">
        <v>117</v>
      </c>
      <c r="B185" s="23"/>
      <c r="C185" s="23"/>
      <c r="D185" s="23"/>
      <c r="E185" s="41" t="e">
        <f t="shared" si="8"/>
        <v>#DIV/0!</v>
      </c>
    </row>
    <row r="186" spans="1:5" ht="12.75" customHeight="1">
      <c r="A186" s="4" t="s">
        <v>247</v>
      </c>
      <c r="B186" s="23"/>
      <c r="C186" s="23">
        <v>84327.8</v>
      </c>
      <c r="D186" s="23">
        <v>84327.8</v>
      </c>
      <c r="E186" s="41">
        <f t="shared" si="8"/>
        <v>100</v>
      </c>
    </row>
    <row r="187" spans="1:5" ht="12.75" customHeight="1">
      <c r="A187" s="4" t="s">
        <v>213</v>
      </c>
      <c r="B187" s="23"/>
      <c r="C187" s="23">
        <v>1783.1</v>
      </c>
      <c r="D187" s="23">
        <v>1783.1</v>
      </c>
      <c r="E187" s="41">
        <f t="shared" si="8"/>
        <v>100</v>
      </c>
    </row>
    <row r="188" spans="1:5" ht="12.75" customHeight="1">
      <c r="A188" s="4" t="s">
        <v>9</v>
      </c>
      <c r="B188" s="23">
        <v>361390</v>
      </c>
      <c r="C188" s="23">
        <v>475690</v>
      </c>
      <c r="D188" s="23">
        <v>475635.6</v>
      </c>
      <c r="E188" s="41">
        <f t="shared" si="8"/>
        <v>99.98856398074376</v>
      </c>
    </row>
    <row r="189" spans="1:5" ht="13.5" customHeight="1">
      <c r="A189" s="10" t="s">
        <v>35</v>
      </c>
      <c r="B189" s="25">
        <f>SUM(B191:B201)</f>
        <v>0</v>
      </c>
      <c r="C189" s="25">
        <f>SUM(C191:C201)</f>
        <v>341476.3</v>
      </c>
      <c r="D189" s="25">
        <f>SUM(D191:D201)</f>
        <v>341476.10000000003</v>
      </c>
      <c r="E189" s="25">
        <f t="shared" si="8"/>
        <v>99.99994143078159</v>
      </c>
    </row>
    <row r="190" spans="1:5" ht="10.5" customHeight="1">
      <c r="A190" s="8" t="s">
        <v>1</v>
      </c>
      <c r="B190" s="22"/>
      <c r="C190" s="22"/>
      <c r="D190" s="22"/>
      <c r="E190" s="4"/>
    </row>
    <row r="191" spans="1:5" ht="12.75" customHeight="1" hidden="1">
      <c r="A191" s="4" t="s">
        <v>121</v>
      </c>
      <c r="B191" s="23"/>
      <c r="C191" s="23"/>
      <c r="D191" s="23"/>
      <c r="E191" s="4"/>
    </row>
    <row r="192" spans="1:5" ht="12.75" customHeight="1">
      <c r="A192" s="4" t="s">
        <v>263</v>
      </c>
      <c r="B192" s="21"/>
      <c r="C192" s="23">
        <v>200</v>
      </c>
      <c r="D192" s="21">
        <v>200</v>
      </c>
      <c r="E192" s="41">
        <f aca="true" t="shared" si="9" ref="E192:E199">D192/C192*100</f>
        <v>100</v>
      </c>
    </row>
    <row r="193" spans="1:5" ht="12.75" customHeight="1">
      <c r="A193" s="4" t="s">
        <v>213</v>
      </c>
      <c r="B193" s="21"/>
      <c r="C193" s="23">
        <v>38609.4</v>
      </c>
      <c r="D193" s="21">
        <v>38609.3</v>
      </c>
      <c r="E193" s="41">
        <f t="shared" si="9"/>
        <v>99.99974099571607</v>
      </c>
    </row>
    <row r="194" spans="1:5" ht="12.75" customHeight="1">
      <c r="A194" s="18" t="s">
        <v>264</v>
      </c>
      <c r="B194" s="28"/>
      <c r="C194" s="26">
        <v>73.6</v>
      </c>
      <c r="D194" s="28">
        <v>73.5</v>
      </c>
      <c r="E194" s="44">
        <f t="shared" si="9"/>
        <v>99.86413043478262</v>
      </c>
    </row>
    <row r="195" spans="1:5" ht="12.75" customHeight="1">
      <c r="A195" s="4" t="s">
        <v>262</v>
      </c>
      <c r="B195" s="21"/>
      <c r="C195" s="23">
        <v>225684.1</v>
      </c>
      <c r="D195" s="21">
        <v>225684.1</v>
      </c>
      <c r="E195" s="41">
        <f t="shared" si="9"/>
        <v>100</v>
      </c>
    </row>
    <row r="196" spans="1:5" ht="12.75" customHeight="1">
      <c r="A196" s="7" t="s">
        <v>223</v>
      </c>
      <c r="B196" s="21"/>
      <c r="C196" s="23">
        <v>47292.4</v>
      </c>
      <c r="D196" s="21">
        <v>47292.4</v>
      </c>
      <c r="E196" s="41">
        <f t="shared" si="9"/>
        <v>100</v>
      </c>
    </row>
    <row r="197" spans="1:5" ht="12.75" customHeight="1" hidden="1">
      <c r="A197" s="4" t="s">
        <v>261</v>
      </c>
      <c r="B197" s="21"/>
      <c r="C197" s="23"/>
      <c r="D197" s="21"/>
      <c r="E197" s="41" t="e">
        <f t="shared" si="9"/>
        <v>#DIV/0!</v>
      </c>
    </row>
    <row r="198" spans="1:5" ht="12.75" customHeight="1">
      <c r="A198" s="4" t="s">
        <v>247</v>
      </c>
      <c r="B198" s="21"/>
      <c r="C198" s="23">
        <v>21516.8</v>
      </c>
      <c r="D198" s="21">
        <v>21516.8</v>
      </c>
      <c r="E198" s="41">
        <f t="shared" si="9"/>
        <v>100</v>
      </c>
    </row>
    <row r="199" spans="1:5" ht="12.75" customHeight="1">
      <c r="A199" s="19" t="s">
        <v>41</v>
      </c>
      <c r="B199" s="28"/>
      <c r="C199" s="26">
        <v>8100</v>
      </c>
      <c r="D199" s="28">
        <v>8100</v>
      </c>
      <c r="E199" s="44">
        <f t="shared" si="9"/>
        <v>100</v>
      </c>
    </row>
    <row r="200" spans="1:5" ht="12.75" customHeight="1" hidden="1">
      <c r="A200" s="7" t="s">
        <v>92</v>
      </c>
      <c r="B200" s="21"/>
      <c r="C200" s="23"/>
      <c r="D200" s="21"/>
      <c r="E200" s="4"/>
    </row>
    <row r="201" spans="1:5" ht="12.75" customHeight="1" hidden="1">
      <c r="A201" s="7" t="s">
        <v>55</v>
      </c>
      <c r="B201" s="21"/>
      <c r="C201" s="23"/>
      <c r="D201" s="21"/>
      <c r="E201" s="4"/>
    </row>
    <row r="202" spans="1:5" ht="12.75" customHeight="1" hidden="1">
      <c r="A202" s="7" t="s">
        <v>67</v>
      </c>
      <c r="B202" s="21"/>
      <c r="C202" s="23"/>
      <c r="D202" s="21"/>
      <c r="E202" s="4"/>
    </row>
    <row r="203" spans="1:5" ht="18.75" customHeight="1">
      <c r="A203" s="89" t="s">
        <v>76</v>
      </c>
      <c r="B203" s="90">
        <f>B204+B209</f>
        <v>7000</v>
      </c>
      <c r="C203" s="90">
        <f>C204+C209</f>
        <v>26385.9</v>
      </c>
      <c r="D203" s="90">
        <f>D204+D209</f>
        <v>18958.699999999997</v>
      </c>
      <c r="E203" s="90">
        <f>D203/C203*100</f>
        <v>71.85163287968194</v>
      </c>
    </row>
    <row r="204" spans="1:5" ht="15" customHeight="1">
      <c r="A204" s="6" t="s">
        <v>34</v>
      </c>
      <c r="B204" s="24">
        <f>SUM(B206:B208)</f>
        <v>7000</v>
      </c>
      <c r="C204" s="24">
        <f>SUM(C206:C208)</f>
        <v>26185.9</v>
      </c>
      <c r="D204" s="24">
        <f>SUM(D206:D208)</f>
        <v>18758.699999999997</v>
      </c>
      <c r="E204" s="25">
        <f>D204/C204*100</f>
        <v>71.6366441481866</v>
      </c>
    </row>
    <row r="205" spans="1:5" ht="10.5" customHeight="1">
      <c r="A205" s="3" t="s">
        <v>1</v>
      </c>
      <c r="B205" s="23"/>
      <c r="C205" s="20"/>
      <c r="D205" s="23"/>
      <c r="E205" s="4"/>
    </row>
    <row r="206" spans="1:5" ht="12.75" customHeight="1">
      <c r="A206" s="72" t="s">
        <v>9</v>
      </c>
      <c r="B206" s="21">
        <v>7000</v>
      </c>
      <c r="C206" s="21">
        <v>8649</v>
      </c>
      <c r="D206" s="21">
        <v>8621</v>
      </c>
      <c r="E206" s="41">
        <f>D206/C206*100</f>
        <v>99.67626315180947</v>
      </c>
    </row>
    <row r="207" spans="1:5" ht="12.75" customHeight="1">
      <c r="A207" s="72" t="s">
        <v>213</v>
      </c>
      <c r="B207" s="21"/>
      <c r="C207" s="21">
        <v>12036.9</v>
      </c>
      <c r="D207" s="21">
        <v>4737.8</v>
      </c>
      <c r="E207" s="41">
        <f>D207/C207*100</f>
        <v>39.36063272104944</v>
      </c>
    </row>
    <row r="208" spans="1:5" ht="12.75" customHeight="1">
      <c r="A208" s="72" t="s">
        <v>44</v>
      </c>
      <c r="B208" s="21"/>
      <c r="C208" s="23">
        <v>5500</v>
      </c>
      <c r="D208" s="21">
        <v>5399.9</v>
      </c>
      <c r="E208" s="41">
        <f>D208/C208*100</f>
        <v>98.17999999999999</v>
      </c>
    </row>
    <row r="209" spans="1:5" ht="12.75" customHeight="1">
      <c r="A209" s="10" t="s">
        <v>35</v>
      </c>
      <c r="B209" s="25">
        <f>B211</f>
        <v>0</v>
      </c>
      <c r="C209" s="25">
        <f>C211</f>
        <v>200</v>
      </c>
      <c r="D209" s="25">
        <f>D211</f>
        <v>200</v>
      </c>
      <c r="E209" s="25">
        <f>D209/C209*100</f>
        <v>100</v>
      </c>
    </row>
    <row r="210" spans="1:5" ht="12.75" customHeight="1">
      <c r="A210" s="8" t="s">
        <v>1</v>
      </c>
      <c r="B210" s="21"/>
      <c r="C210" s="23"/>
      <c r="D210" s="21"/>
      <c r="E210" s="41"/>
    </row>
    <row r="211" spans="1:5" ht="12.75" customHeight="1">
      <c r="A211" s="19" t="s">
        <v>126</v>
      </c>
      <c r="B211" s="28"/>
      <c r="C211" s="26">
        <v>200</v>
      </c>
      <c r="D211" s="28">
        <v>200</v>
      </c>
      <c r="E211" s="44">
        <f>D211/C211*100</f>
        <v>100</v>
      </c>
    </row>
    <row r="212" spans="1:5" ht="16.5" customHeight="1">
      <c r="A212" s="91" t="s">
        <v>57</v>
      </c>
      <c r="B212" s="92">
        <f>B213+B221</f>
        <v>63986</v>
      </c>
      <c r="C212" s="92">
        <f>C213+C221</f>
        <v>80931.9</v>
      </c>
      <c r="D212" s="92">
        <f>D213+D221</f>
        <v>67387.9</v>
      </c>
      <c r="E212" s="90">
        <f>D212/C212*100</f>
        <v>83.26494250104099</v>
      </c>
    </row>
    <row r="213" spans="1:5" ht="15" customHeight="1">
      <c r="A213" s="6" t="s">
        <v>34</v>
      </c>
      <c r="B213" s="24">
        <f>SUM(B215:B220)</f>
        <v>59236</v>
      </c>
      <c r="C213" s="24">
        <f>SUM(C215:C220)</f>
        <v>62236</v>
      </c>
      <c r="D213" s="24">
        <f>SUM(D215:D220)</f>
        <v>54289.9</v>
      </c>
      <c r="E213" s="25">
        <f>D213/C213*100</f>
        <v>87.23230927437497</v>
      </c>
    </row>
    <row r="214" spans="1:5" ht="10.5" customHeight="1">
      <c r="A214" s="3" t="s">
        <v>1</v>
      </c>
      <c r="B214" s="23"/>
      <c r="C214" s="20"/>
      <c r="D214" s="23"/>
      <c r="E214" s="4"/>
    </row>
    <row r="215" spans="1:5" ht="12.75" customHeight="1">
      <c r="A215" s="4" t="s">
        <v>9</v>
      </c>
      <c r="B215" s="23">
        <v>11707</v>
      </c>
      <c r="C215" s="23">
        <v>14707</v>
      </c>
      <c r="D215" s="23">
        <v>10172</v>
      </c>
      <c r="E215" s="41">
        <f>D215/C215*100</f>
        <v>69.16434350989324</v>
      </c>
    </row>
    <row r="216" spans="1:5" ht="12.75" customHeight="1">
      <c r="A216" s="4" t="s">
        <v>248</v>
      </c>
      <c r="B216" s="23">
        <v>25529</v>
      </c>
      <c r="C216" s="23">
        <v>25529</v>
      </c>
      <c r="D216" s="23">
        <v>23562</v>
      </c>
      <c r="E216" s="41">
        <f>D216/C216*100</f>
        <v>92.29503701672608</v>
      </c>
    </row>
    <row r="217" spans="1:5" ht="12.75" customHeight="1" hidden="1">
      <c r="A217" s="4" t="s">
        <v>161</v>
      </c>
      <c r="B217" s="23"/>
      <c r="C217" s="23">
        <v>0</v>
      </c>
      <c r="D217" s="23"/>
      <c r="E217" s="45" t="s">
        <v>186</v>
      </c>
    </row>
    <row r="218" spans="1:5" ht="12.75" customHeight="1" hidden="1">
      <c r="A218" s="4" t="s">
        <v>224</v>
      </c>
      <c r="B218" s="23"/>
      <c r="C218" s="23">
        <v>0</v>
      </c>
      <c r="D218" s="23"/>
      <c r="E218" s="41" t="e">
        <f>D218/C218*100</f>
        <v>#DIV/0!</v>
      </c>
    </row>
    <row r="219" spans="1:5" ht="12.75" customHeight="1" hidden="1">
      <c r="A219" s="4" t="s">
        <v>225</v>
      </c>
      <c r="B219" s="23"/>
      <c r="C219" s="23">
        <v>0</v>
      </c>
      <c r="D219" s="23"/>
      <c r="E219" s="41" t="e">
        <f>D219/C219*100</f>
        <v>#DIV/0!</v>
      </c>
    </row>
    <row r="220" spans="1:5" ht="12.75" customHeight="1">
      <c r="A220" s="4" t="s">
        <v>27</v>
      </c>
      <c r="B220" s="23">
        <v>22000</v>
      </c>
      <c r="C220" s="23">
        <v>22000</v>
      </c>
      <c r="D220" s="23">
        <v>20555.9</v>
      </c>
      <c r="E220" s="41">
        <f>D220/C220*100</f>
        <v>93.43590909090909</v>
      </c>
    </row>
    <row r="221" spans="1:5" ht="15" customHeight="1">
      <c r="A221" s="10" t="s">
        <v>35</v>
      </c>
      <c r="B221" s="25">
        <f>B228+B223</f>
        <v>4750</v>
      </c>
      <c r="C221" s="24">
        <f>SUM(C223:C228)</f>
        <v>18695.9</v>
      </c>
      <c r="D221" s="24">
        <f>SUM(D223:D228)</f>
        <v>13098</v>
      </c>
      <c r="E221" s="25">
        <f>D221/C221*100</f>
        <v>70.05814108975764</v>
      </c>
    </row>
    <row r="222" spans="1:5" ht="10.5" customHeight="1">
      <c r="A222" s="8" t="s">
        <v>1</v>
      </c>
      <c r="B222" s="22"/>
      <c r="C222" s="22"/>
      <c r="D222" s="22"/>
      <c r="E222" s="4"/>
    </row>
    <row r="223" spans="1:5" ht="12.75" customHeight="1">
      <c r="A223" s="5" t="s">
        <v>41</v>
      </c>
      <c r="B223" s="23">
        <v>4750</v>
      </c>
      <c r="C223" s="23">
        <v>18250</v>
      </c>
      <c r="D223" s="23">
        <v>13098</v>
      </c>
      <c r="E223" s="41">
        <f aca="true" t="shared" si="10" ref="E223:E230">D223/C223*100</f>
        <v>71.76986301369863</v>
      </c>
    </row>
    <row r="224" spans="1:5" ht="12.75" customHeight="1" hidden="1">
      <c r="A224" s="5" t="s">
        <v>167</v>
      </c>
      <c r="B224" s="23"/>
      <c r="C224" s="23"/>
      <c r="D224" s="23"/>
      <c r="E224" s="41" t="e">
        <f t="shared" si="10"/>
        <v>#DIV/0!</v>
      </c>
    </row>
    <row r="225" spans="1:5" ht="12.75" customHeight="1" hidden="1">
      <c r="A225" s="5" t="s">
        <v>142</v>
      </c>
      <c r="B225" s="23"/>
      <c r="C225" s="23"/>
      <c r="D225" s="23"/>
      <c r="E225" s="41" t="e">
        <f t="shared" si="10"/>
        <v>#DIV/0!</v>
      </c>
    </row>
    <row r="226" spans="1:5" ht="12.75" customHeight="1" hidden="1">
      <c r="A226" s="5" t="s">
        <v>168</v>
      </c>
      <c r="B226" s="23"/>
      <c r="C226" s="23"/>
      <c r="D226" s="23"/>
      <c r="E226" s="41" t="e">
        <f t="shared" si="10"/>
        <v>#DIV/0!</v>
      </c>
    </row>
    <row r="227" spans="1:5" ht="12.75" customHeight="1">
      <c r="A227" s="17" t="s">
        <v>235</v>
      </c>
      <c r="B227" s="26"/>
      <c r="C227" s="26">
        <v>445.9</v>
      </c>
      <c r="D227" s="26">
        <v>0</v>
      </c>
      <c r="E227" s="44">
        <f t="shared" si="10"/>
        <v>0</v>
      </c>
    </row>
    <row r="228" spans="1:5" ht="12.75" customHeight="1" hidden="1">
      <c r="A228" s="17" t="s">
        <v>162</v>
      </c>
      <c r="B228" s="26"/>
      <c r="C228" s="26"/>
      <c r="D228" s="26"/>
      <c r="E228" s="54" t="s">
        <v>186</v>
      </c>
    </row>
    <row r="229" spans="1:5" ht="19.5" customHeight="1">
      <c r="A229" s="89" t="s">
        <v>56</v>
      </c>
      <c r="B229" s="90">
        <f>B230+B271</f>
        <v>237400</v>
      </c>
      <c r="C229" s="90">
        <f>C230+C271</f>
        <v>403088.8</v>
      </c>
      <c r="D229" s="90">
        <f>D230+D271</f>
        <v>211317.4</v>
      </c>
      <c r="E229" s="90">
        <f t="shared" si="10"/>
        <v>52.424527796356536</v>
      </c>
    </row>
    <row r="230" spans="1:5" ht="15" customHeight="1">
      <c r="A230" s="6" t="s">
        <v>34</v>
      </c>
      <c r="B230" s="24">
        <f>SUM(B232:B259)+B262</f>
        <v>153900</v>
      </c>
      <c r="C230" s="24">
        <f>SUM(C232:C259)+C262</f>
        <v>206023.7</v>
      </c>
      <c r="D230" s="24">
        <f>SUM(D232:D259)+D262</f>
        <v>99186.9</v>
      </c>
      <c r="E230" s="25">
        <f t="shared" si="10"/>
        <v>48.14344174966278</v>
      </c>
    </row>
    <row r="231" spans="1:5" ht="10.5" customHeight="1">
      <c r="A231" s="8" t="s">
        <v>1</v>
      </c>
      <c r="B231" s="22"/>
      <c r="C231" s="22"/>
      <c r="D231" s="22"/>
      <c r="E231" s="4"/>
    </row>
    <row r="232" spans="1:5" ht="12.75" customHeight="1">
      <c r="A232" s="4" t="s">
        <v>9</v>
      </c>
      <c r="B232" s="23">
        <v>4000</v>
      </c>
      <c r="C232" s="23">
        <v>6580</v>
      </c>
      <c r="D232" s="75">
        <v>3764.5</v>
      </c>
      <c r="E232" s="41">
        <f aca="true" t="shared" si="11" ref="E232:E271">D232/C232*100</f>
        <v>57.2112462006079</v>
      </c>
    </row>
    <row r="233" spans="1:5" ht="12.75" customHeight="1">
      <c r="A233" s="4" t="s">
        <v>18</v>
      </c>
      <c r="B233" s="23">
        <v>500</v>
      </c>
      <c r="C233" s="23">
        <v>5611.4</v>
      </c>
      <c r="D233" s="23">
        <v>2491.4</v>
      </c>
      <c r="E233" s="41">
        <f t="shared" si="11"/>
        <v>44.39890223473643</v>
      </c>
    </row>
    <row r="234" spans="1:5" ht="12.75" customHeight="1">
      <c r="A234" s="16" t="s">
        <v>122</v>
      </c>
      <c r="B234" s="23">
        <v>1200</v>
      </c>
      <c r="C234" s="23">
        <v>1200</v>
      </c>
      <c r="D234" s="23">
        <v>1200</v>
      </c>
      <c r="E234" s="41">
        <f t="shared" si="11"/>
        <v>100</v>
      </c>
    </row>
    <row r="235" spans="1:5" ht="12.75" customHeight="1">
      <c r="A235" s="16" t="s">
        <v>249</v>
      </c>
      <c r="B235" s="23">
        <v>3200</v>
      </c>
      <c r="C235" s="23">
        <v>0</v>
      </c>
      <c r="D235" s="23">
        <v>0</v>
      </c>
      <c r="E235" s="45" t="s">
        <v>186</v>
      </c>
    </row>
    <row r="236" spans="1:5" ht="12.75" customHeight="1">
      <c r="A236" s="4" t="s">
        <v>300</v>
      </c>
      <c r="B236" s="23"/>
      <c r="C236" s="23">
        <v>18765.5</v>
      </c>
      <c r="D236" s="75">
        <v>9787.4</v>
      </c>
      <c r="E236" s="41">
        <f t="shared" si="11"/>
        <v>52.156350750046634</v>
      </c>
    </row>
    <row r="237" spans="1:5" ht="12.75" customHeight="1" hidden="1">
      <c r="A237" s="4" t="s">
        <v>265</v>
      </c>
      <c r="B237" s="23"/>
      <c r="C237" s="23"/>
      <c r="D237" s="75">
        <v>0</v>
      </c>
      <c r="E237" s="41" t="e">
        <f t="shared" si="11"/>
        <v>#DIV/0!</v>
      </c>
    </row>
    <row r="238" spans="1:5" ht="12.75" customHeight="1" hidden="1">
      <c r="A238" s="4" t="s">
        <v>266</v>
      </c>
      <c r="B238" s="23"/>
      <c r="C238" s="23"/>
      <c r="D238" s="75">
        <v>0</v>
      </c>
      <c r="E238" s="41" t="e">
        <f t="shared" si="11"/>
        <v>#DIV/0!</v>
      </c>
    </row>
    <row r="239" spans="1:5" ht="12.75" customHeight="1">
      <c r="A239" s="7" t="s">
        <v>89</v>
      </c>
      <c r="B239" s="23"/>
      <c r="C239" s="23">
        <v>20878.7</v>
      </c>
      <c r="D239" s="23">
        <v>20878.7</v>
      </c>
      <c r="E239" s="41">
        <f t="shared" si="11"/>
        <v>100</v>
      </c>
    </row>
    <row r="240" spans="1:5" ht="12.75" customHeight="1">
      <c r="A240" s="7" t="s">
        <v>90</v>
      </c>
      <c r="B240" s="23"/>
      <c r="C240" s="23">
        <v>8802.3</v>
      </c>
      <c r="D240" s="23">
        <v>8802.3</v>
      </c>
      <c r="E240" s="41">
        <f t="shared" si="11"/>
        <v>100</v>
      </c>
    </row>
    <row r="241" spans="1:5" ht="12.75" customHeight="1">
      <c r="A241" s="4" t="s">
        <v>267</v>
      </c>
      <c r="B241" s="23"/>
      <c r="C241" s="23">
        <v>25.3</v>
      </c>
      <c r="D241" s="23">
        <v>25.3</v>
      </c>
      <c r="E241" s="41">
        <f t="shared" si="11"/>
        <v>100</v>
      </c>
    </row>
    <row r="242" spans="1:5" ht="12.75" customHeight="1">
      <c r="A242" s="4" t="s">
        <v>139</v>
      </c>
      <c r="B242" s="23"/>
      <c r="C242" s="23">
        <v>1976.4</v>
      </c>
      <c r="D242" s="23">
        <v>0</v>
      </c>
      <c r="E242" s="41">
        <f t="shared" si="11"/>
        <v>0</v>
      </c>
    </row>
    <row r="243" spans="1:5" ht="12.75" customHeight="1" hidden="1">
      <c r="A243" s="4" t="s">
        <v>250</v>
      </c>
      <c r="B243" s="23"/>
      <c r="C243" s="23"/>
      <c r="D243" s="75">
        <v>0</v>
      </c>
      <c r="E243" s="41" t="e">
        <f t="shared" si="11"/>
        <v>#DIV/0!</v>
      </c>
    </row>
    <row r="244" spans="1:5" ht="12.75" customHeight="1">
      <c r="A244" s="4" t="s">
        <v>251</v>
      </c>
      <c r="B244" s="23"/>
      <c r="C244" s="23">
        <v>1144.4</v>
      </c>
      <c r="D244" s="75">
        <v>970.9</v>
      </c>
      <c r="E244" s="41">
        <f t="shared" si="11"/>
        <v>84.83921705697308</v>
      </c>
    </row>
    <row r="245" spans="1:5" ht="12.75" customHeight="1">
      <c r="A245" s="4" t="s">
        <v>252</v>
      </c>
      <c r="B245" s="23"/>
      <c r="C245" s="23">
        <v>7705.4</v>
      </c>
      <c r="D245" s="23">
        <v>7705.4</v>
      </c>
      <c r="E245" s="41">
        <f t="shared" si="11"/>
        <v>100</v>
      </c>
    </row>
    <row r="246" spans="1:5" ht="12.75" customHeight="1">
      <c r="A246" s="4" t="s">
        <v>268</v>
      </c>
      <c r="B246" s="23"/>
      <c r="C246" s="23">
        <v>49369.5</v>
      </c>
      <c r="D246" s="23">
        <v>12756.4</v>
      </c>
      <c r="E246" s="41">
        <f t="shared" si="11"/>
        <v>25.83862506203223</v>
      </c>
    </row>
    <row r="247" spans="1:5" ht="12.75" customHeight="1">
      <c r="A247" s="4" t="s">
        <v>269</v>
      </c>
      <c r="B247" s="23"/>
      <c r="C247" s="23">
        <v>17952.5</v>
      </c>
      <c r="D247" s="23">
        <v>4639.8</v>
      </c>
      <c r="E247" s="41">
        <f t="shared" si="11"/>
        <v>25.844868402729425</v>
      </c>
    </row>
    <row r="248" spans="1:5" ht="12.75" customHeight="1">
      <c r="A248" s="4" t="s">
        <v>270</v>
      </c>
      <c r="B248" s="23"/>
      <c r="C248" s="23">
        <v>22440.7</v>
      </c>
      <c r="D248" s="23">
        <v>5183.4</v>
      </c>
      <c r="E248" s="41">
        <f t="shared" si="11"/>
        <v>23.09820994888751</v>
      </c>
    </row>
    <row r="249" spans="1:5" ht="12.75" customHeight="1">
      <c r="A249" s="4" t="s">
        <v>271</v>
      </c>
      <c r="B249" s="23"/>
      <c r="C249" s="23">
        <v>859.4</v>
      </c>
      <c r="D249" s="23">
        <v>520.9</v>
      </c>
      <c r="E249" s="41">
        <f t="shared" si="11"/>
        <v>60.612054922038624</v>
      </c>
    </row>
    <row r="250" spans="1:5" ht="12.75" customHeight="1">
      <c r="A250" s="4" t="s">
        <v>95</v>
      </c>
      <c r="B250" s="23"/>
      <c r="C250" s="23">
        <v>721.2</v>
      </c>
      <c r="D250" s="23">
        <v>0</v>
      </c>
      <c r="E250" s="41">
        <f t="shared" si="11"/>
        <v>0</v>
      </c>
    </row>
    <row r="251" spans="1:5" ht="12.75" customHeight="1">
      <c r="A251" s="4" t="s">
        <v>123</v>
      </c>
      <c r="B251" s="23"/>
      <c r="C251" s="23">
        <v>7877.8</v>
      </c>
      <c r="D251" s="23">
        <v>1612.2</v>
      </c>
      <c r="E251" s="41">
        <f t="shared" si="11"/>
        <v>20.46510447079134</v>
      </c>
    </row>
    <row r="252" spans="1:5" ht="12.75" customHeight="1" hidden="1">
      <c r="A252" s="4" t="s">
        <v>95</v>
      </c>
      <c r="B252" s="23"/>
      <c r="C252" s="23"/>
      <c r="D252" s="23"/>
      <c r="E252" s="41" t="e">
        <f t="shared" si="11"/>
        <v>#DIV/0!</v>
      </c>
    </row>
    <row r="253" spans="1:5" ht="12.75" customHeight="1" hidden="1">
      <c r="A253" s="4" t="s">
        <v>124</v>
      </c>
      <c r="B253" s="23"/>
      <c r="C253" s="23"/>
      <c r="D253" s="23"/>
      <c r="E253" s="41" t="e">
        <f t="shared" si="11"/>
        <v>#DIV/0!</v>
      </c>
    </row>
    <row r="254" spans="1:5" ht="12.75" customHeight="1" hidden="1">
      <c r="A254" s="7" t="s">
        <v>89</v>
      </c>
      <c r="B254" s="23"/>
      <c r="C254" s="23"/>
      <c r="D254" s="23"/>
      <c r="E254" s="41" t="e">
        <f t="shared" si="11"/>
        <v>#DIV/0!</v>
      </c>
    </row>
    <row r="255" spans="1:5" ht="12.75" customHeight="1" hidden="1">
      <c r="A255" s="7" t="s">
        <v>90</v>
      </c>
      <c r="B255" s="23"/>
      <c r="C255" s="23"/>
      <c r="D255" s="23"/>
      <c r="E255" s="41" t="e">
        <f t="shared" si="11"/>
        <v>#DIV/0!</v>
      </c>
    </row>
    <row r="256" spans="1:5" ht="12.75" customHeight="1" hidden="1">
      <c r="A256" s="7" t="s">
        <v>96</v>
      </c>
      <c r="B256" s="23"/>
      <c r="C256" s="23"/>
      <c r="D256" s="23"/>
      <c r="E256" s="41" t="e">
        <f t="shared" si="11"/>
        <v>#DIV/0!</v>
      </c>
    </row>
    <row r="257" spans="1:5" ht="12.75" customHeight="1" hidden="1">
      <c r="A257" s="7" t="s">
        <v>214</v>
      </c>
      <c r="B257" s="23"/>
      <c r="C257" s="23"/>
      <c r="D257" s="23"/>
      <c r="E257" s="41" t="e">
        <f t="shared" si="11"/>
        <v>#DIV/0!</v>
      </c>
    </row>
    <row r="258" spans="1:5" ht="12.75" customHeight="1">
      <c r="A258" s="4" t="s">
        <v>59</v>
      </c>
      <c r="B258" s="23">
        <v>25000</v>
      </c>
      <c r="C258" s="23">
        <v>0</v>
      </c>
      <c r="D258" s="23">
        <v>0</v>
      </c>
      <c r="E258" s="45" t="s">
        <v>186</v>
      </c>
    </row>
    <row r="259" spans="1:5" ht="12.75" customHeight="1">
      <c r="A259" s="4" t="s">
        <v>213</v>
      </c>
      <c r="B259" s="23">
        <v>36000</v>
      </c>
      <c r="C259" s="23">
        <v>34113.2</v>
      </c>
      <c r="D259" s="75">
        <v>18848.3</v>
      </c>
      <c r="E259" s="41">
        <f t="shared" si="11"/>
        <v>55.25221908234935</v>
      </c>
    </row>
    <row r="260" spans="1:5" ht="12.75" customHeight="1">
      <c r="A260" s="4" t="s">
        <v>100</v>
      </c>
      <c r="B260" s="23">
        <v>6800</v>
      </c>
      <c r="C260" s="23">
        <v>0</v>
      </c>
      <c r="D260" s="23"/>
      <c r="E260" s="45" t="s">
        <v>186</v>
      </c>
    </row>
    <row r="261" spans="1:5" ht="12.75" customHeight="1">
      <c r="A261" s="4" t="s">
        <v>253</v>
      </c>
      <c r="B261" s="23"/>
      <c r="C261" s="23">
        <v>1362.3</v>
      </c>
      <c r="D261" s="75">
        <v>280</v>
      </c>
      <c r="E261" s="41">
        <f t="shared" si="11"/>
        <v>20.5534757395581</v>
      </c>
    </row>
    <row r="262" spans="1:5" ht="12" customHeight="1">
      <c r="A262" s="4" t="s">
        <v>44</v>
      </c>
      <c r="B262" s="23">
        <f>SUM(B263:B270)</f>
        <v>84000</v>
      </c>
      <c r="C262" s="23">
        <f>SUM(C263:C270)</f>
        <v>0</v>
      </c>
      <c r="D262" s="23">
        <f>SUM(D263:D270)</f>
        <v>0</v>
      </c>
      <c r="E262" s="45" t="s">
        <v>186</v>
      </c>
    </row>
    <row r="263" spans="1:5" ht="12" customHeight="1">
      <c r="A263" s="4" t="s">
        <v>101</v>
      </c>
      <c r="B263" s="23">
        <v>500</v>
      </c>
      <c r="C263" s="23"/>
      <c r="D263" s="23"/>
      <c r="E263" s="45" t="s">
        <v>186</v>
      </c>
    </row>
    <row r="264" spans="1:5" ht="12" customHeight="1">
      <c r="A264" s="4" t="s">
        <v>102</v>
      </c>
      <c r="B264" s="23">
        <v>9000</v>
      </c>
      <c r="C264" s="23"/>
      <c r="D264" s="23"/>
      <c r="E264" s="45" t="s">
        <v>186</v>
      </c>
    </row>
    <row r="265" spans="1:5" ht="12" customHeight="1">
      <c r="A265" s="4" t="s">
        <v>103</v>
      </c>
      <c r="B265" s="23">
        <v>13530</v>
      </c>
      <c r="C265" s="23"/>
      <c r="D265" s="23"/>
      <c r="E265" s="45" t="s">
        <v>186</v>
      </c>
    </row>
    <row r="266" spans="1:5" ht="12" customHeight="1">
      <c r="A266" s="4" t="s">
        <v>104</v>
      </c>
      <c r="B266" s="23">
        <v>2700</v>
      </c>
      <c r="C266" s="23"/>
      <c r="D266" s="23"/>
      <c r="E266" s="45" t="s">
        <v>186</v>
      </c>
    </row>
    <row r="267" spans="1:5" ht="12" customHeight="1">
      <c r="A267" s="4" t="s">
        <v>105</v>
      </c>
      <c r="B267" s="23">
        <v>4510</v>
      </c>
      <c r="C267" s="23"/>
      <c r="D267" s="23"/>
      <c r="E267" s="45" t="s">
        <v>186</v>
      </c>
    </row>
    <row r="268" spans="1:5" ht="12" customHeight="1">
      <c r="A268" s="4" t="s">
        <v>106</v>
      </c>
      <c r="B268" s="23">
        <v>10280</v>
      </c>
      <c r="C268" s="23"/>
      <c r="D268" s="23"/>
      <c r="E268" s="45" t="s">
        <v>186</v>
      </c>
    </row>
    <row r="269" spans="1:5" ht="12" customHeight="1">
      <c r="A269" s="4" t="s">
        <v>107</v>
      </c>
      <c r="B269" s="23">
        <v>28340</v>
      </c>
      <c r="C269" s="23"/>
      <c r="D269" s="23"/>
      <c r="E269" s="45" t="s">
        <v>186</v>
      </c>
    </row>
    <row r="270" spans="1:5" ht="12" customHeight="1">
      <c r="A270" s="18" t="s">
        <v>108</v>
      </c>
      <c r="B270" s="26">
        <v>15140</v>
      </c>
      <c r="C270" s="26"/>
      <c r="D270" s="26"/>
      <c r="E270" s="54" t="s">
        <v>186</v>
      </c>
    </row>
    <row r="271" spans="1:5" ht="12.75" customHeight="1">
      <c r="A271" s="10" t="s">
        <v>35</v>
      </c>
      <c r="B271" s="25">
        <f>SUM(B273:B290)</f>
        <v>83500</v>
      </c>
      <c r="C271" s="25">
        <f>SUM(C273:C290)</f>
        <v>197065.09999999998</v>
      </c>
      <c r="D271" s="25">
        <f>SUM(D273:D290)</f>
        <v>112130.5</v>
      </c>
      <c r="E271" s="25">
        <f t="shared" si="11"/>
        <v>56.900232461252656</v>
      </c>
    </row>
    <row r="272" spans="1:5" ht="10.5" customHeight="1">
      <c r="A272" s="16" t="s">
        <v>1</v>
      </c>
      <c r="B272" s="23"/>
      <c r="C272" s="23"/>
      <c r="D272" s="23"/>
      <c r="E272" s="4"/>
    </row>
    <row r="273" spans="1:5" ht="12.75" customHeight="1">
      <c r="A273" s="4" t="s">
        <v>125</v>
      </c>
      <c r="B273" s="23">
        <v>500</v>
      </c>
      <c r="C273" s="23">
        <v>500</v>
      </c>
      <c r="D273" s="23">
        <v>500</v>
      </c>
      <c r="E273" s="41">
        <f aca="true" t="shared" si="12" ref="E273:E290">D273/C273*100</f>
        <v>100</v>
      </c>
    </row>
    <row r="274" spans="1:5" ht="12.75" customHeight="1" hidden="1">
      <c r="A274" s="4" t="s">
        <v>143</v>
      </c>
      <c r="B274" s="23"/>
      <c r="C274" s="23"/>
      <c r="D274" s="23"/>
      <c r="E274" s="41" t="e">
        <f t="shared" si="12"/>
        <v>#DIV/0!</v>
      </c>
    </row>
    <row r="275" spans="1:5" ht="12.75" customHeight="1" hidden="1">
      <c r="A275" s="4" t="s">
        <v>87</v>
      </c>
      <c r="B275" s="23"/>
      <c r="C275" s="23"/>
      <c r="D275" s="23"/>
      <c r="E275" s="41" t="e">
        <f t="shared" si="12"/>
        <v>#DIV/0!</v>
      </c>
    </row>
    <row r="276" spans="1:5" ht="12.75" customHeight="1" hidden="1">
      <c r="A276" s="4" t="s">
        <v>167</v>
      </c>
      <c r="B276" s="23"/>
      <c r="C276" s="23"/>
      <c r="D276" s="23"/>
      <c r="E276" s="41" t="e">
        <f t="shared" si="12"/>
        <v>#DIV/0!</v>
      </c>
    </row>
    <row r="277" spans="1:5" ht="12.75" customHeight="1">
      <c r="A277" s="4" t="s">
        <v>87</v>
      </c>
      <c r="B277" s="23"/>
      <c r="C277" s="23">
        <v>3746.9</v>
      </c>
      <c r="D277" s="23">
        <v>3746.8</v>
      </c>
      <c r="E277" s="41">
        <f t="shared" si="12"/>
        <v>99.99733112706505</v>
      </c>
    </row>
    <row r="278" spans="1:5" ht="12.75" customHeight="1">
      <c r="A278" s="16" t="s">
        <v>88</v>
      </c>
      <c r="B278" s="23"/>
      <c r="C278" s="23">
        <v>5139.5</v>
      </c>
      <c r="D278" s="23">
        <v>5139.5</v>
      </c>
      <c r="E278" s="41">
        <f t="shared" si="12"/>
        <v>100</v>
      </c>
    </row>
    <row r="279" spans="1:5" ht="12.75" customHeight="1" hidden="1">
      <c r="A279" s="7" t="s">
        <v>90</v>
      </c>
      <c r="B279" s="23"/>
      <c r="C279" s="23"/>
      <c r="D279" s="23"/>
      <c r="E279" s="41" t="e">
        <f t="shared" si="12"/>
        <v>#DIV/0!</v>
      </c>
    </row>
    <row r="280" spans="1:5" ht="12.75" customHeight="1">
      <c r="A280" s="7" t="s">
        <v>90</v>
      </c>
      <c r="B280" s="23"/>
      <c r="C280" s="23">
        <v>356.8</v>
      </c>
      <c r="D280" s="23">
        <v>356.8</v>
      </c>
      <c r="E280" s="41">
        <f t="shared" si="12"/>
        <v>100</v>
      </c>
    </row>
    <row r="281" spans="1:5" ht="12.75" customHeight="1" hidden="1">
      <c r="A281" s="7" t="s">
        <v>226</v>
      </c>
      <c r="B281" s="23"/>
      <c r="C281" s="23"/>
      <c r="D281" s="23"/>
      <c r="E281" s="41" t="e">
        <f t="shared" si="12"/>
        <v>#DIV/0!</v>
      </c>
    </row>
    <row r="282" spans="1:5" ht="12.75" customHeight="1">
      <c r="A282" s="4" t="s">
        <v>139</v>
      </c>
      <c r="B282" s="23"/>
      <c r="C282" s="23">
        <v>439.8</v>
      </c>
      <c r="D282" s="23">
        <v>0</v>
      </c>
      <c r="E282" s="41">
        <f t="shared" si="12"/>
        <v>0</v>
      </c>
    </row>
    <row r="283" spans="1:5" ht="12.75" customHeight="1" hidden="1">
      <c r="A283" s="4" t="s">
        <v>126</v>
      </c>
      <c r="B283" s="23"/>
      <c r="C283" s="23"/>
      <c r="D283" s="23"/>
      <c r="E283" s="41" t="e">
        <f t="shared" si="12"/>
        <v>#DIV/0!</v>
      </c>
    </row>
    <row r="284" spans="1:5" ht="12.75" customHeight="1">
      <c r="A284" s="4" t="s">
        <v>252</v>
      </c>
      <c r="B284" s="23"/>
      <c r="C284" s="23">
        <v>36906.3</v>
      </c>
      <c r="D284" s="23">
        <v>20437.8</v>
      </c>
      <c r="E284" s="41">
        <f t="shared" si="12"/>
        <v>55.37753716845091</v>
      </c>
    </row>
    <row r="285" spans="1:5" ht="12.75" customHeight="1">
      <c r="A285" s="4" t="s">
        <v>268</v>
      </c>
      <c r="B285" s="23"/>
      <c r="C285" s="23">
        <v>6732.2</v>
      </c>
      <c r="D285" s="23">
        <v>1345.1</v>
      </c>
      <c r="E285" s="41">
        <f t="shared" si="12"/>
        <v>19.980095659665487</v>
      </c>
    </row>
    <row r="286" spans="1:5" ht="12.75" customHeight="1">
      <c r="A286" s="4" t="s">
        <v>269</v>
      </c>
      <c r="B286" s="23"/>
      <c r="C286" s="23">
        <v>2448.1</v>
      </c>
      <c r="D286" s="23">
        <v>0</v>
      </c>
      <c r="E286" s="41">
        <f t="shared" si="12"/>
        <v>0</v>
      </c>
    </row>
    <row r="287" spans="1:5" ht="12.75" customHeight="1">
      <c r="A287" s="4" t="s">
        <v>270</v>
      </c>
      <c r="B287" s="23"/>
      <c r="C287" s="23">
        <v>3060.1</v>
      </c>
      <c r="D287" s="23">
        <v>0</v>
      </c>
      <c r="E287" s="41">
        <f t="shared" si="12"/>
        <v>0</v>
      </c>
    </row>
    <row r="288" spans="1:5" ht="12.75" customHeight="1">
      <c r="A288" s="4" t="s">
        <v>41</v>
      </c>
      <c r="B288" s="23">
        <v>3000</v>
      </c>
      <c r="C288" s="23">
        <v>5000</v>
      </c>
      <c r="D288" s="75">
        <f>3104.1-1500</f>
        <v>1604.1</v>
      </c>
      <c r="E288" s="41">
        <f t="shared" si="12"/>
        <v>32.082</v>
      </c>
    </row>
    <row r="289" spans="1:5" ht="12.75" customHeight="1">
      <c r="A289" s="4" t="s">
        <v>59</v>
      </c>
      <c r="B289" s="23">
        <v>20000</v>
      </c>
      <c r="C289" s="23">
        <v>0</v>
      </c>
      <c r="D289" s="75">
        <v>0</v>
      </c>
      <c r="E289" s="45" t="s">
        <v>186</v>
      </c>
    </row>
    <row r="290" spans="1:5" ht="12.75" customHeight="1">
      <c r="A290" s="7" t="s">
        <v>213</v>
      </c>
      <c r="B290" s="21">
        <v>60000</v>
      </c>
      <c r="C290" s="23">
        <v>132735.4</v>
      </c>
      <c r="D290" s="76">
        <f>77500.4+1500</f>
        <v>79000.4</v>
      </c>
      <c r="E290" s="41">
        <f t="shared" si="12"/>
        <v>59.51720490539826</v>
      </c>
    </row>
    <row r="291" spans="1:5" ht="12.75" customHeight="1">
      <c r="A291" s="4" t="s">
        <v>272</v>
      </c>
      <c r="B291" s="21">
        <v>25500</v>
      </c>
      <c r="C291" s="23">
        <v>0</v>
      </c>
      <c r="D291" s="21"/>
      <c r="E291" s="45" t="s">
        <v>186</v>
      </c>
    </row>
    <row r="292" spans="1:5" ht="12.75" customHeight="1">
      <c r="A292" s="18" t="s">
        <v>273</v>
      </c>
      <c r="B292" s="28"/>
      <c r="C292" s="26">
        <v>23994.3</v>
      </c>
      <c r="D292" s="77">
        <v>16650.7</v>
      </c>
      <c r="E292" s="18"/>
    </row>
    <row r="293" spans="1:5" ht="19.5" customHeight="1">
      <c r="A293" s="89" t="s">
        <v>17</v>
      </c>
      <c r="B293" s="90">
        <f>B294+B320</f>
        <v>508374.2</v>
      </c>
      <c r="C293" s="90">
        <f>C294+C320</f>
        <v>4842237</v>
      </c>
      <c r="D293" s="90">
        <f>D294+D320</f>
        <v>4700530.500000001</v>
      </c>
      <c r="E293" s="90">
        <f>D293/C293*100</f>
        <v>97.07353233639743</v>
      </c>
    </row>
    <row r="294" spans="1:5" ht="15" customHeight="1">
      <c r="A294" s="6" t="s">
        <v>34</v>
      </c>
      <c r="B294" s="24">
        <f>SUM(B296:B319)</f>
        <v>339280</v>
      </c>
      <c r="C294" s="24">
        <f>SUM(C296:C319)</f>
        <v>4652517.4</v>
      </c>
      <c r="D294" s="24">
        <f>SUM(D296:D319)</f>
        <v>4651185.600000001</v>
      </c>
      <c r="E294" s="25">
        <f>D294/C294*100</f>
        <v>99.97137463687939</v>
      </c>
    </row>
    <row r="295" spans="1:5" ht="10.5" customHeight="1">
      <c r="A295" s="8" t="s">
        <v>1</v>
      </c>
      <c r="B295" s="21"/>
      <c r="C295" s="23"/>
      <c r="D295" s="21"/>
      <c r="E295" s="4"/>
    </row>
    <row r="296" spans="1:5" ht="12.75" customHeight="1">
      <c r="A296" s="5" t="s">
        <v>18</v>
      </c>
      <c r="B296" s="23">
        <v>317530</v>
      </c>
      <c r="C296" s="23">
        <v>346704.4</v>
      </c>
      <c r="D296" s="23">
        <v>346685.5</v>
      </c>
      <c r="E296" s="41">
        <f>D296/C296*100</f>
        <v>99.99454867027934</v>
      </c>
    </row>
    <row r="297" spans="1:5" ht="12.75" customHeight="1">
      <c r="A297" s="5" t="s">
        <v>32</v>
      </c>
      <c r="B297" s="23"/>
      <c r="C297" s="23"/>
      <c r="D297" s="23"/>
      <c r="E297" s="4"/>
    </row>
    <row r="298" spans="1:5" ht="12.75" customHeight="1">
      <c r="A298" s="5" t="s">
        <v>29</v>
      </c>
      <c r="B298" s="23"/>
      <c r="C298" s="23">
        <v>1590107</v>
      </c>
      <c r="D298" s="23">
        <v>1590106.9</v>
      </c>
      <c r="E298" s="41">
        <f aca="true" t="shared" si="13" ref="E298:E320">D298/C298*100</f>
        <v>99.99999371111502</v>
      </c>
    </row>
    <row r="299" spans="1:5" ht="12.75" customHeight="1">
      <c r="A299" s="5" t="s">
        <v>30</v>
      </c>
      <c r="B299" s="23"/>
      <c r="C299" s="23">
        <v>186970</v>
      </c>
      <c r="D299" s="23">
        <v>186714.2</v>
      </c>
      <c r="E299" s="41">
        <f t="shared" si="13"/>
        <v>99.86318660747713</v>
      </c>
    </row>
    <row r="300" spans="1:5" ht="12.75" customHeight="1">
      <c r="A300" s="5" t="s">
        <v>31</v>
      </c>
      <c r="B300" s="23"/>
      <c r="C300" s="23">
        <v>2462313</v>
      </c>
      <c r="D300" s="23">
        <v>2462312.9</v>
      </c>
      <c r="E300" s="41">
        <f t="shared" si="13"/>
        <v>99.99999593877789</v>
      </c>
    </row>
    <row r="301" spans="1:5" ht="12.75" customHeight="1">
      <c r="A301" s="5" t="s">
        <v>86</v>
      </c>
      <c r="B301" s="23"/>
      <c r="C301" s="23">
        <v>12</v>
      </c>
      <c r="D301" s="23">
        <v>12</v>
      </c>
      <c r="E301" s="41">
        <f t="shared" si="13"/>
        <v>100</v>
      </c>
    </row>
    <row r="302" spans="1:5" ht="12.75" customHeight="1">
      <c r="A302" s="5" t="s">
        <v>45</v>
      </c>
      <c r="B302" s="23"/>
      <c r="C302" s="23">
        <v>16</v>
      </c>
      <c r="D302" s="23">
        <v>16</v>
      </c>
      <c r="E302" s="41">
        <f t="shared" si="13"/>
        <v>100</v>
      </c>
    </row>
    <row r="303" spans="1:5" ht="12.75" customHeight="1">
      <c r="A303" s="5" t="s">
        <v>254</v>
      </c>
      <c r="B303" s="23"/>
      <c r="C303" s="23">
        <v>9299.7</v>
      </c>
      <c r="D303" s="23">
        <v>9299.7</v>
      </c>
      <c r="E303" s="41">
        <f t="shared" si="13"/>
        <v>100</v>
      </c>
    </row>
    <row r="304" spans="1:5" ht="12.75" customHeight="1">
      <c r="A304" s="5" t="s">
        <v>74</v>
      </c>
      <c r="B304" s="23"/>
      <c r="C304" s="23">
        <v>825</v>
      </c>
      <c r="D304" s="23">
        <v>813.9</v>
      </c>
      <c r="E304" s="41">
        <f t="shared" si="13"/>
        <v>98.65454545454546</v>
      </c>
    </row>
    <row r="305" spans="1:5" ht="12.75" customHeight="1">
      <c r="A305" s="5" t="s">
        <v>255</v>
      </c>
      <c r="B305" s="23"/>
      <c r="C305" s="23">
        <v>421.9</v>
      </c>
      <c r="D305" s="23">
        <v>421.9</v>
      </c>
      <c r="E305" s="41">
        <f t="shared" si="13"/>
        <v>100</v>
      </c>
    </row>
    <row r="306" spans="1:5" ht="12.75" customHeight="1">
      <c r="A306" s="5" t="s">
        <v>256</v>
      </c>
      <c r="B306" s="23"/>
      <c r="C306" s="23">
        <v>1150</v>
      </c>
      <c r="D306" s="23">
        <v>1150</v>
      </c>
      <c r="E306" s="41">
        <f t="shared" si="13"/>
        <v>100</v>
      </c>
    </row>
    <row r="307" spans="1:5" ht="12.75" customHeight="1">
      <c r="A307" s="5" t="s">
        <v>93</v>
      </c>
      <c r="B307" s="23"/>
      <c r="C307" s="23">
        <v>128.6</v>
      </c>
      <c r="D307" s="23">
        <v>128.6</v>
      </c>
      <c r="E307" s="41">
        <f t="shared" si="13"/>
        <v>100</v>
      </c>
    </row>
    <row r="308" spans="1:5" ht="12.75" customHeight="1">
      <c r="A308" s="5" t="s">
        <v>257</v>
      </c>
      <c r="B308" s="23"/>
      <c r="C308" s="23">
        <v>100</v>
      </c>
      <c r="D308" s="23">
        <v>100</v>
      </c>
      <c r="E308" s="41">
        <f t="shared" si="13"/>
        <v>100</v>
      </c>
    </row>
    <row r="309" spans="1:5" ht="12.75" customHeight="1">
      <c r="A309" s="5" t="s">
        <v>274</v>
      </c>
      <c r="B309" s="23"/>
      <c r="C309" s="23">
        <v>7271.7</v>
      </c>
      <c r="D309" s="23">
        <v>7271.7</v>
      </c>
      <c r="E309" s="41">
        <f t="shared" si="13"/>
        <v>100</v>
      </c>
    </row>
    <row r="310" spans="1:5" ht="12.75" customHeight="1">
      <c r="A310" s="5" t="s">
        <v>276</v>
      </c>
      <c r="B310" s="23"/>
      <c r="C310" s="23">
        <v>1312.6</v>
      </c>
      <c r="D310" s="23">
        <v>1312.6</v>
      </c>
      <c r="E310" s="41">
        <f t="shared" si="13"/>
        <v>100</v>
      </c>
    </row>
    <row r="311" spans="1:5" ht="12.75" customHeight="1">
      <c r="A311" s="5" t="s">
        <v>258</v>
      </c>
      <c r="B311" s="23"/>
      <c r="C311" s="23">
        <v>1766.7</v>
      </c>
      <c r="D311" s="23">
        <v>1766.7</v>
      </c>
      <c r="E311" s="41">
        <f t="shared" si="13"/>
        <v>100</v>
      </c>
    </row>
    <row r="312" spans="1:5" ht="12.75" customHeight="1">
      <c r="A312" s="5" t="s">
        <v>75</v>
      </c>
      <c r="B312" s="23"/>
      <c r="C312" s="23">
        <v>615.2</v>
      </c>
      <c r="D312" s="23">
        <v>615.2</v>
      </c>
      <c r="E312" s="41">
        <f t="shared" si="13"/>
        <v>100</v>
      </c>
    </row>
    <row r="313" spans="1:5" ht="12.75" customHeight="1">
      <c r="A313" s="5" t="s">
        <v>275</v>
      </c>
      <c r="B313" s="23"/>
      <c r="C313" s="23">
        <v>27401</v>
      </c>
      <c r="D313" s="23">
        <v>27401</v>
      </c>
      <c r="E313" s="41">
        <f t="shared" si="13"/>
        <v>100</v>
      </c>
    </row>
    <row r="314" spans="1:5" ht="12.75" customHeight="1">
      <c r="A314" s="5" t="s">
        <v>228</v>
      </c>
      <c r="B314" s="23"/>
      <c r="C314" s="23">
        <v>376</v>
      </c>
      <c r="D314" s="23">
        <v>376</v>
      </c>
      <c r="E314" s="41">
        <f t="shared" si="13"/>
        <v>100</v>
      </c>
    </row>
    <row r="315" spans="1:5" ht="12.75" customHeight="1">
      <c r="A315" s="5" t="s">
        <v>227</v>
      </c>
      <c r="B315" s="23"/>
      <c r="C315" s="23">
        <v>380.6</v>
      </c>
      <c r="D315" s="23">
        <v>380.6</v>
      </c>
      <c r="E315" s="41">
        <f t="shared" si="13"/>
        <v>100</v>
      </c>
    </row>
    <row r="316" spans="1:5" ht="12.75" customHeight="1">
      <c r="A316" s="5" t="s">
        <v>259</v>
      </c>
      <c r="B316" s="23"/>
      <c r="C316" s="23">
        <v>360</v>
      </c>
      <c r="D316" s="23">
        <v>360</v>
      </c>
      <c r="E316" s="41">
        <f t="shared" si="13"/>
        <v>100</v>
      </c>
    </row>
    <row r="317" spans="1:5" ht="12.75" customHeight="1">
      <c r="A317" s="5" t="s">
        <v>44</v>
      </c>
      <c r="B317" s="23"/>
      <c r="C317" s="23">
        <v>4510</v>
      </c>
      <c r="D317" s="23">
        <v>4510</v>
      </c>
      <c r="E317" s="41">
        <f t="shared" si="13"/>
        <v>100</v>
      </c>
    </row>
    <row r="318" spans="1:5" ht="12.75" customHeight="1">
      <c r="A318" s="5" t="s">
        <v>213</v>
      </c>
      <c r="B318" s="23"/>
      <c r="C318" s="23">
        <v>2132.3</v>
      </c>
      <c r="D318" s="23">
        <v>1151.2</v>
      </c>
      <c r="E318" s="41">
        <f t="shared" si="13"/>
        <v>53.988650752708345</v>
      </c>
    </row>
    <row r="319" spans="1:5" ht="12.75" customHeight="1">
      <c r="A319" s="4" t="s">
        <v>9</v>
      </c>
      <c r="B319" s="23">
        <v>21750</v>
      </c>
      <c r="C319" s="23">
        <v>8343.7</v>
      </c>
      <c r="D319" s="23">
        <v>8279</v>
      </c>
      <c r="E319" s="41">
        <f t="shared" si="13"/>
        <v>99.22456464158586</v>
      </c>
    </row>
    <row r="320" spans="1:5" ht="15" customHeight="1">
      <c r="A320" s="10" t="s">
        <v>35</v>
      </c>
      <c r="B320" s="25">
        <f>SUM(B328:B329)</f>
        <v>169094.2</v>
      </c>
      <c r="C320" s="24">
        <f>SUM(C322:C329)</f>
        <v>189719.6</v>
      </c>
      <c r="D320" s="24">
        <f>SUM(D322:D329)</f>
        <v>49344.9</v>
      </c>
      <c r="E320" s="25">
        <f t="shared" si="13"/>
        <v>26.009384375678636</v>
      </c>
    </row>
    <row r="321" spans="1:5" ht="10.5" customHeight="1">
      <c r="A321" s="3" t="s">
        <v>1</v>
      </c>
      <c r="B321" s="23"/>
      <c r="C321" s="20"/>
      <c r="D321" s="23"/>
      <c r="E321" s="4"/>
    </row>
    <row r="322" spans="1:5" ht="12.75" customHeight="1">
      <c r="A322" s="5" t="s">
        <v>121</v>
      </c>
      <c r="B322" s="23"/>
      <c r="C322" s="23">
        <v>2080</v>
      </c>
      <c r="D322" s="23">
        <v>2080</v>
      </c>
      <c r="E322" s="41">
        <f aca="true" t="shared" si="14" ref="E322:E331">D322/C322*100</f>
        <v>100</v>
      </c>
    </row>
    <row r="323" spans="1:5" ht="12.75" customHeight="1">
      <c r="A323" s="5" t="s">
        <v>277</v>
      </c>
      <c r="B323" s="23"/>
      <c r="C323" s="23">
        <v>5000</v>
      </c>
      <c r="D323" s="23">
        <v>5000</v>
      </c>
      <c r="E323" s="41">
        <f t="shared" si="14"/>
        <v>100</v>
      </c>
    </row>
    <row r="324" spans="1:5" ht="12.75" customHeight="1">
      <c r="A324" s="5" t="s">
        <v>41</v>
      </c>
      <c r="B324" s="23"/>
      <c r="C324" s="23">
        <v>5000</v>
      </c>
      <c r="D324" s="23">
        <v>5000</v>
      </c>
      <c r="E324" s="41">
        <f t="shared" si="14"/>
        <v>100</v>
      </c>
    </row>
    <row r="325" spans="1:5" ht="12.75" customHeight="1">
      <c r="A325" s="5" t="s">
        <v>278</v>
      </c>
      <c r="B325" s="23"/>
      <c r="C325" s="23">
        <v>2493.4</v>
      </c>
      <c r="D325" s="23">
        <v>2493.4</v>
      </c>
      <c r="E325" s="41">
        <f t="shared" si="14"/>
        <v>100</v>
      </c>
    </row>
    <row r="326" spans="1:5" ht="12.75" customHeight="1">
      <c r="A326" s="5" t="s">
        <v>279</v>
      </c>
      <c r="B326" s="23"/>
      <c r="C326" s="23">
        <v>15000</v>
      </c>
      <c r="D326" s="23">
        <v>15000</v>
      </c>
      <c r="E326" s="41">
        <f t="shared" si="14"/>
        <v>100</v>
      </c>
    </row>
    <row r="327" spans="1:5" ht="12.75" customHeight="1">
      <c r="A327" s="5" t="s">
        <v>228</v>
      </c>
      <c r="B327" s="23"/>
      <c r="C327" s="23">
        <v>1052</v>
      </c>
      <c r="D327" s="23">
        <v>1052</v>
      </c>
      <c r="E327" s="41">
        <f t="shared" si="14"/>
        <v>100</v>
      </c>
    </row>
    <row r="328" spans="1:5" ht="12.75" customHeight="1" hidden="1">
      <c r="A328" s="7" t="s">
        <v>44</v>
      </c>
      <c r="B328" s="21"/>
      <c r="C328" s="23"/>
      <c r="D328" s="21"/>
      <c r="E328" s="41" t="e">
        <f t="shared" si="14"/>
        <v>#DIV/0!</v>
      </c>
    </row>
    <row r="329" spans="1:5" ht="12.75" customHeight="1">
      <c r="A329" s="19" t="s">
        <v>109</v>
      </c>
      <c r="B329" s="28">
        <v>169094.2</v>
      </c>
      <c r="C329" s="26">
        <v>159094.2</v>
      </c>
      <c r="D329" s="28">
        <v>18719.5</v>
      </c>
      <c r="E329" s="44">
        <f t="shared" si="14"/>
        <v>11.766299462833969</v>
      </c>
    </row>
    <row r="330" spans="1:5" ht="19.5" customHeight="1">
      <c r="A330" s="89" t="s">
        <v>19</v>
      </c>
      <c r="B330" s="90">
        <f>B331+B341</f>
        <v>320382</v>
      </c>
      <c r="C330" s="90">
        <f>C331+C341</f>
        <v>349656.8</v>
      </c>
      <c r="D330" s="90">
        <f>D331+D341</f>
        <v>338543.89999999997</v>
      </c>
      <c r="E330" s="90">
        <f t="shared" si="14"/>
        <v>96.8217692320012</v>
      </c>
    </row>
    <row r="331" spans="1:5" ht="12.75" customHeight="1">
      <c r="A331" s="6" t="s">
        <v>34</v>
      </c>
      <c r="B331" s="24">
        <f>SUM(B333:B340)</f>
        <v>310382</v>
      </c>
      <c r="C331" s="24">
        <f>SUM(C333:C340)</f>
        <v>320434.39999999997</v>
      </c>
      <c r="D331" s="24">
        <f>SUM(D333:D340)</f>
        <v>319321.49999999994</v>
      </c>
      <c r="E331" s="25">
        <f t="shared" si="14"/>
        <v>99.65269022302225</v>
      </c>
    </row>
    <row r="332" spans="1:5" ht="10.5" customHeight="1">
      <c r="A332" s="3" t="s">
        <v>1</v>
      </c>
      <c r="B332" s="23"/>
      <c r="C332" s="20"/>
      <c r="D332" s="23"/>
      <c r="E332" s="4"/>
    </row>
    <row r="333" spans="1:5" ht="12.75" customHeight="1">
      <c r="A333" s="34" t="s">
        <v>18</v>
      </c>
      <c r="B333" s="28">
        <v>182762</v>
      </c>
      <c r="C333" s="26">
        <v>188960</v>
      </c>
      <c r="D333" s="28">
        <v>188960</v>
      </c>
      <c r="E333" s="44">
        <f aca="true" t="shared" si="15" ref="E333:E341">D333/C333*100</f>
        <v>100</v>
      </c>
    </row>
    <row r="334" spans="1:5" ht="12.75" customHeight="1">
      <c r="A334" s="5" t="s">
        <v>116</v>
      </c>
      <c r="B334" s="23">
        <v>87240</v>
      </c>
      <c r="C334" s="23">
        <v>114330.2</v>
      </c>
      <c r="D334" s="23">
        <v>114330.2</v>
      </c>
      <c r="E334" s="41">
        <f t="shared" si="15"/>
        <v>100</v>
      </c>
    </row>
    <row r="335" spans="1:5" ht="12.75" customHeight="1">
      <c r="A335" s="5" t="s">
        <v>9</v>
      </c>
      <c r="B335" s="23">
        <v>40380</v>
      </c>
      <c r="C335" s="23">
        <v>10150</v>
      </c>
      <c r="D335" s="23">
        <v>9055</v>
      </c>
      <c r="E335" s="41">
        <f t="shared" si="15"/>
        <v>89.21182266009853</v>
      </c>
    </row>
    <row r="336" spans="1:5" ht="12.75" customHeight="1" hidden="1">
      <c r="A336" s="5" t="s">
        <v>234</v>
      </c>
      <c r="B336" s="23"/>
      <c r="C336" s="23"/>
      <c r="D336" s="23"/>
      <c r="E336" s="41" t="e">
        <f t="shared" si="15"/>
        <v>#DIV/0!</v>
      </c>
    </row>
    <row r="337" spans="1:5" ht="12.75" customHeight="1">
      <c r="A337" s="5" t="s">
        <v>138</v>
      </c>
      <c r="B337" s="23"/>
      <c r="C337" s="23">
        <v>2323.6</v>
      </c>
      <c r="D337" s="23">
        <v>2319.6</v>
      </c>
      <c r="E337" s="41">
        <f t="shared" si="15"/>
        <v>99.82785333103804</v>
      </c>
    </row>
    <row r="338" spans="1:5" ht="12.75" customHeight="1">
      <c r="A338" s="5" t="s">
        <v>175</v>
      </c>
      <c r="B338" s="23"/>
      <c r="C338" s="23">
        <v>429.6</v>
      </c>
      <c r="D338" s="23">
        <v>429.6</v>
      </c>
      <c r="E338" s="41">
        <f t="shared" si="15"/>
        <v>100</v>
      </c>
    </row>
    <row r="339" spans="1:5" ht="12.75" customHeight="1">
      <c r="A339" s="5" t="s">
        <v>176</v>
      </c>
      <c r="B339" s="23"/>
      <c r="C339" s="23">
        <v>60</v>
      </c>
      <c r="D339" s="23">
        <v>60</v>
      </c>
      <c r="E339" s="41">
        <f t="shared" si="15"/>
        <v>100</v>
      </c>
    </row>
    <row r="340" spans="1:5" ht="12.75" customHeight="1">
      <c r="A340" s="4" t="s">
        <v>110</v>
      </c>
      <c r="B340" s="23"/>
      <c r="C340" s="23">
        <v>4181</v>
      </c>
      <c r="D340" s="23">
        <v>4167.1</v>
      </c>
      <c r="E340" s="41">
        <f t="shared" si="15"/>
        <v>99.66754364984455</v>
      </c>
    </row>
    <row r="341" spans="1:5" ht="15" customHeight="1">
      <c r="A341" s="6" t="s">
        <v>35</v>
      </c>
      <c r="B341" s="24">
        <f>SUM(B343:B345)</f>
        <v>10000</v>
      </c>
      <c r="C341" s="24">
        <f>SUM(C343:C348)</f>
        <v>29222.4</v>
      </c>
      <c r="D341" s="24">
        <f>SUM(D343:D348)</f>
        <v>19222.4</v>
      </c>
      <c r="E341" s="25">
        <f t="shared" si="15"/>
        <v>65.77967586508979</v>
      </c>
    </row>
    <row r="342" spans="1:5" ht="10.5" customHeight="1">
      <c r="A342" s="3" t="s">
        <v>1</v>
      </c>
      <c r="B342" s="23"/>
      <c r="C342" s="23"/>
      <c r="D342" s="23"/>
      <c r="E342" s="4"/>
    </row>
    <row r="343" spans="1:5" ht="12.75" customHeight="1">
      <c r="A343" s="81" t="s">
        <v>280</v>
      </c>
      <c r="B343" s="23">
        <v>10000</v>
      </c>
      <c r="C343" s="23">
        <v>10000</v>
      </c>
      <c r="D343" s="23">
        <v>0</v>
      </c>
      <c r="E343" s="41">
        <f aca="true" t="shared" si="16" ref="E343:E350">D343/C343*100</f>
        <v>0</v>
      </c>
    </row>
    <row r="344" spans="1:5" ht="12.75" customHeight="1">
      <c r="A344" s="5" t="s">
        <v>281</v>
      </c>
      <c r="B344" s="23"/>
      <c r="C344" s="23">
        <v>5500</v>
      </c>
      <c r="D344" s="23">
        <v>5500</v>
      </c>
      <c r="E344" s="41">
        <f t="shared" si="16"/>
        <v>100</v>
      </c>
    </row>
    <row r="345" spans="1:5" ht="12.75" customHeight="1">
      <c r="A345" s="4" t="s">
        <v>121</v>
      </c>
      <c r="B345" s="23"/>
      <c r="C345" s="23">
        <v>850</v>
      </c>
      <c r="D345" s="23">
        <v>850</v>
      </c>
      <c r="E345" s="41">
        <f t="shared" si="16"/>
        <v>100</v>
      </c>
    </row>
    <row r="346" spans="1:5" ht="12.75" customHeight="1">
      <c r="A346" s="4" t="s">
        <v>41</v>
      </c>
      <c r="B346" s="66"/>
      <c r="C346" s="23">
        <v>3500</v>
      </c>
      <c r="D346" s="66">
        <v>3500</v>
      </c>
      <c r="E346" s="41">
        <f t="shared" si="16"/>
        <v>100</v>
      </c>
    </row>
    <row r="347" spans="1:5" ht="12.75" customHeight="1" hidden="1">
      <c r="A347" s="4" t="s">
        <v>154</v>
      </c>
      <c r="B347" s="66"/>
      <c r="C347" s="23"/>
      <c r="D347" s="66"/>
      <c r="E347" s="41" t="e">
        <f t="shared" si="16"/>
        <v>#DIV/0!</v>
      </c>
    </row>
    <row r="348" spans="1:5" ht="12.75" customHeight="1">
      <c r="A348" s="18" t="s">
        <v>109</v>
      </c>
      <c r="B348" s="35"/>
      <c r="C348" s="26">
        <v>9372.4</v>
      </c>
      <c r="D348" s="35">
        <v>9372.4</v>
      </c>
      <c r="E348" s="44">
        <f t="shared" si="16"/>
        <v>100</v>
      </c>
    </row>
    <row r="349" spans="1:5" ht="19.5" customHeight="1">
      <c r="A349" s="91" t="s">
        <v>20</v>
      </c>
      <c r="B349" s="93">
        <f>B350+B360</f>
        <v>141540</v>
      </c>
      <c r="C349" s="93">
        <f>C350+C360</f>
        <v>183357.6</v>
      </c>
      <c r="D349" s="93">
        <f>D350+D360</f>
        <v>183173</v>
      </c>
      <c r="E349" s="90">
        <f t="shared" si="16"/>
        <v>99.89932241696008</v>
      </c>
    </row>
    <row r="350" spans="1:5" ht="15" customHeight="1">
      <c r="A350" s="6" t="s">
        <v>34</v>
      </c>
      <c r="B350" s="24">
        <f>SUM(B352:B359)</f>
        <v>141540</v>
      </c>
      <c r="C350" s="24">
        <f>SUM(C352:C359)</f>
        <v>175957.6</v>
      </c>
      <c r="D350" s="24">
        <f>SUM(D352:D359)</f>
        <v>175773</v>
      </c>
      <c r="E350" s="25">
        <f t="shared" si="16"/>
        <v>99.89508836219635</v>
      </c>
    </row>
    <row r="351" spans="1:5" ht="10.5" customHeight="1">
      <c r="A351" s="3" t="s">
        <v>1</v>
      </c>
      <c r="B351" s="23"/>
      <c r="C351" s="23"/>
      <c r="D351" s="23"/>
      <c r="E351" s="4"/>
    </row>
    <row r="352" spans="1:5" ht="12.75" customHeight="1">
      <c r="A352" s="5" t="s">
        <v>18</v>
      </c>
      <c r="B352" s="23">
        <v>109952</v>
      </c>
      <c r="C352" s="23">
        <v>127012.8</v>
      </c>
      <c r="D352" s="23">
        <v>127012.8</v>
      </c>
      <c r="E352" s="41">
        <f aca="true" t="shared" si="17" ref="E352:E362">D352/C352*100</f>
        <v>100</v>
      </c>
    </row>
    <row r="353" spans="1:5" ht="12.75" customHeight="1">
      <c r="A353" s="5" t="s">
        <v>9</v>
      </c>
      <c r="B353" s="23">
        <v>28838</v>
      </c>
      <c r="C353" s="23">
        <v>21975.8</v>
      </c>
      <c r="D353" s="23">
        <v>21966.2</v>
      </c>
      <c r="E353" s="41">
        <f t="shared" si="17"/>
        <v>99.9563155835055</v>
      </c>
    </row>
    <row r="354" spans="1:5" ht="12.75" customHeight="1">
      <c r="A354" s="5" t="s">
        <v>117</v>
      </c>
      <c r="B354" s="23">
        <v>2750</v>
      </c>
      <c r="C354" s="23">
        <v>11092</v>
      </c>
      <c r="D354" s="23">
        <v>11092</v>
      </c>
      <c r="E354" s="41">
        <f t="shared" si="17"/>
        <v>100</v>
      </c>
    </row>
    <row r="355" spans="1:5" ht="12.75" customHeight="1" hidden="1">
      <c r="A355" s="5" t="s">
        <v>45</v>
      </c>
      <c r="B355" s="23"/>
      <c r="C355" s="23"/>
      <c r="D355" s="23"/>
      <c r="E355" s="41" t="e">
        <f t="shared" si="17"/>
        <v>#DIV/0!</v>
      </c>
    </row>
    <row r="356" spans="1:5" ht="12.75" customHeight="1">
      <c r="A356" s="5" t="s">
        <v>165</v>
      </c>
      <c r="B356" s="23"/>
      <c r="C356" s="23">
        <v>526</v>
      </c>
      <c r="D356" s="23">
        <v>526</v>
      </c>
      <c r="E356" s="41">
        <f t="shared" si="17"/>
        <v>100</v>
      </c>
    </row>
    <row r="357" spans="1:5" ht="12.75" customHeight="1">
      <c r="A357" s="5" t="s">
        <v>166</v>
      </c>
      <c r="B357" s="23"/>
      <c r="C357" s="23">
        <v>101</v>
      </c>
      <c r="D357" s="23">
        <v>101</v>
      </c>
      <c r="E357" s="41">
        <f t="shared" si="17"/>
        <v>100</v>
      </c>
    </row>
    <row r="358" spans="1:5" ht="12.75" customHeight="1" hidden="1">
      <c r="A358" s="5" t="s">
        <v>154</v>
      </c>
      <c r="B358" s="23"/>
      <c r="C358" s="23"/>
      <c r="D358" s="23"/>
      <c r="E358" s="41" t="e">
        <f t="shared" si="17"/>
        <v>#DIV/0!</v>
      </c>
    </row>
    <row r="359" spans="1:5" ht="12.75" customHeight="1">
      <c r="A359" s="5" t="s">
        <v>44</v>
      </c>
      <c r="B359" s="23"/>
      <c r="C359" s="23">
        <v>15250</v>
      </c>
      <c r="D359" s="23">
        <v>15075</v>
      </c>
      <c r="E359" s="41">
        <f t="shared" si="17"/>
        <v>98.85245901639344</v>
      </c>
    </row>
    <row r="360" spans="1:5" ht="15" customHeight="1">
      <c r="A360" s="6" t="s">
        <v>35</v>
      </c>
      <c r="B360" s="24">
        <f>SUM(B362:B363)</f>
        <v>0</v>
      </c>
      <c r="C360" s="24">
        <f>SUM(C362:C363)</f>
        <v>7400</v>
      </c>
      <c r="D360" s="24">
        <f>SUM(D362:D363)</f>
        <v>7400</v>
      </c>
      <c r="E360" s="25">
        <f t="shared" si="17"/>
        <v>100</v>
      </c>
    </row>
    <row r="361" spans="1:5" ht="10.5" customHeight="1">
      <c r="A361" s="3" t="s">
        <v>1</v>
      </c>
      <c r="B361" s="23"/>
      <c r="C361" s="23"/>
      <c r="D361" s="23"/>
      <c r="E361" s="4"/>
    </row>
    <row r="362" spans="1:5" ht="12.75" customHeight="1">
      <c r="A362" s="5" t="s">
        <v>278</v>
      </c>
      <c r="B362" s="23"/>
      <c r="C362" s="23">
        <v>4000</v>
      </c>
      <c r="D362" s="23">
        <v>4000</v>
      </c>
      <c r="E362" s="41">
        <f t="shared" si="17"/>
        <v>100</v>
      </c>
    </row>
    <row r="363" spans="1:5" ht="12.75" customHeight="1">
      <c r="A363" s="17" t="s">
        <v>121</v>
      </c>
      <c r="B363" s="36"/>
      <c r="C363" s="28">
        <v>3400</v>
      </c>
      <c r="D363" s="28">
        <v>3400</v>
      </c>
      <c r="E363" s="44">
        <f>D363/C363*100</f>
        <v>100</v>
      </c>
    </row>
    <row r="364" spans="1:5" ht="19.5" customHeight="1" hidden="1">
      <c r="A364" s="2" t="s">
        <v>36</v>
      </c>
      <c r="B364" s="20">
        <f>B366+B367</f>
        <v>0</v>
      </c>
      <c r="C364" s="20">
        <f>C366+C367</f>
        <v>0</v>
      </c>
      <c r="D364" s="20">
        <f>D366+D367</f>
        <v>0</v>
      </c>
      <c r="E364" s="20" t="e">
        <f>D364/C364*100</f>
        <v>#DIV/0!</v>
      </c>
    </row>
    <row r="365" spans="1:5" ht="10.5" customHeight="1" hidden="1">
      <c r="A365" s="3" t="s">
        <v>1</v>
      </c>
      <c r="B365" s="23"/>
      <c r="C365" s="23"/>
      <c r="D365" s="23"/>
      <c r="E365" s="4"/>
    </row>
    <row r="366" spans="1:5" ht="12.75" customHeight="1" hidden="1">
      <c r="A366" s="5" t="s">
        <v>111</v>
      </c>
      <c r="B366" s="23"/>
      <c r="C366" s="23"/>
      <c r="D366" s="23">
        <v>0</v>
      </c>
      <c r="E366" s="45" t="s">
        <v>186</v>
      </c>
    </row>
    <row r="367" spans="1:5" ht="12.75" customHeight="1" hidden="1">
      <c r="A367" s="17" t="s">
        <v>117</v>
      </c>
      <c r="B367" s="26"/>
      <c r="C367" s="26"/>
      <c r="D367" s="26"/>
      <c r="E367" s="44" t="e">
        <f>D367/C367*100</f>
        <v>#DIV/0!</v>
      </c>
    </row>
    <row r="368" spans="1:5" ht="16.5" customHeight="1">
      <c r="A368" s="89" t="s">
        <v>21</v>
      </c>
      <c r="B368" s="90">
        <f>B369+B386</f>
        <v>40836</v>
      </c>
      <c r="C368" s="92">
        <f>C369+C386</f>
        <v>117588.8</v>
      </c>
      <c r="D368" s="90">
        <f>D369+D386</f>
        <v>96569.3</v>
      </c>
      <c r="E368" s="90">
        <f>D368/C368*100</f>
        <v>82.12457308859346</v>
      </c>
    </row>
    <row r="369" spans="1:5" ht="12.75" customHeight="1">
      <c r="A369" s="6" t="s">
        <v>34</v>
      </c>
      <c r="B369" s="24">
        <f>SUM(B371:B385)</f>
        <v>40836</v>
      </c>
      <c r="C369" s="25">
        <f>SUM(C371:C385)</f>
        <v>114158.8</v>
      </c>
      <c r="D369" s="24">
        <f>SUM(D371:D385)</f>
        <v>93139.3</v>
      </c>
      <c r="E369" s="25">
        <f>D369/C369*100</f>
        <v>81.58749040809819</v>
      </c>
    </row>
    <row r="370" spans="1:5" ht="10.5" customHeight="1">
      <c r="A370" s="3" t="s">
        <v>1</v>
      </c>
      <c r="B370" s="23"/>
      <c r="C370" s="23"/>
      <c r="D370" s="23"/>
      <c r="E370" s="4"/>
    </row>
    <row r="371" spans="1:5" ht="12.75" customHeight="1">
      <c r="A371" s="4" t="s">
        <v>18</v>
      </c>
      <c r="B371" s="23">
        <v>35050</v>
      </c>
      <c r="C371" s="23">
        <v>42093.9</v>
      </c>
      <c r="D371" s="23">
        <v>42093.9</v>
      </c>
      <c r="E371" s="41">
        <f aca="true" t="shared" si="18" ref="E371:E386">D371/C371*100</f>
        <v>100</v>
      </c>
    </row>
    <row r="372" spans="1:5" ht="12.75" customHeight="1">
      <c r="A372" s="4" t="s">
        <v>141</v>
      </c>
      <c r="B372" s="23"/>
      <c r="C372" s="23">
        <v>9799</v>
      </c>
      <c r="D372" s="23">
        <v>9115</v>
      </c>
      <c r="E372" s="41">
        <f t="shared" si="18"/>
        <v>93.01969588733544</v>
      </c>
    </row>
    <row r="373" spans="1:5" ht="12.75" customHeight="1">
      <c r="A373" s="4" t="s">
        <v>9</v>
      </c>
      <c r="B373" s="23">
        <v>5786</v>
      </c>
      <c r="C373" s="23">
        <v>10364.9</v>
      </c>
      <c r="D373" s="23">
        <v>7927.3</v>
      </c>
      <c r="E373" s="41">
        <f t="shared" si="18"/>
        <v>76.48216577101564</v>
      </c>
    </row>
    <row r="374" spans="1:5" ht="12.75" customHeight="1">
      <c r="A374" s="4" t="s">
        <v>213</v>
      </c>
      <c r="B374" s="23"/>
      <c r="C374" s="23">
        <v>1000</v>
      </c>
      <c r="D374" s="23">
        <v>1000</v>
      </c>
      <c r="E374" s="41">
        <f t="shared" si="18"/>
        <v>100</v>
      </c>
    </row>
    <row r="375" spans="1:5" ht="12.75" customHeight="1">
      <c r="A375" s="4" t="s">
        <v>117</v>
      </c>
      <c r="B375" s="23"/>
      <c r="C375" s="23">
        <v>1069.3</v>
      </c>
      <c r="D375" s="23">
        <v>1069.3</v>
      </c>
      <c r="E375" s="41">
        <f t="shared" si="18"/>
        <v>100</v>
      </c>
    </row>
    <row r="376" spans="1:5" ht="12.75" customHeight="1">
      <c r="A376" s="4" t="s">
        <v>140</v>
      </c>
      <c r="B376" s="23"/>
      <c r="C376" s="23">
        <v>1352.4</v>
      </c>
      <c r="D376" s="23">
        <v>1352.4</v>
      </c>
      <c r="E376" s="41">
        <f t="shared" si="18"/>
        <v>100</v>
      </c>
    </row>
    <row r="377" spans="1:5" ht="12.75" customHeight="1" hidden="1">
      <c r="A377" s="4" t="s">
        <v>285</v>
      </c>
      <c r="B377" s="23"/>
      <c r="C377" s="23"/>
      <c r="D377" s="23"/>
      <c r="E377" s="41" t="e">
        <f t="shared" si="18"/>
        <v>#DIV/0!</v>
      </c>
    </row>
    <row r="378" spans="1:5" ht="12.75" customHeight="1">
      <c r="A378" s="4" t="s">
        <v>282</v>
      </c>
      <c r="B378" s="23"/>
      <c r="C378" s="23">
        <v>1304</v>
      </c>
      <c r="D378" s="23">
        <v>47.9</v>
      </c>
      <c r="E378" s="41">
        <f t="shared" si="18"/>
        <v>3.6733128834355826</v>
      </c>
    </row>
    <row r="379" spans="1:5" ht="12.75" customHeight="1">
      <c r="A379" s="4" t="s">
        <v>283</v>
      </c>
      <c r="B379" s="23"/>
      <c r="C379" s="23">
        <v>1498</v>
      </c>
      <c r="D379" s="23">
        <v>106.1</v>
      </c>
      <c r="E379" s="41">
        <f t="shared" si="18"/>
        <v>7.082777036048064</v>
      </c>
    </row>
    <row r="380" spans="1:5" ht="12.75" customHeight="1">
      <c r="A380" s="4" t="s">
        <v>284</v>
      </c>
      <c r="B380" s="23"/>
      <c r="C380" s="23">
        <v>14924</v>
      </c>
      <c r="D380" s="23">
        <v>98.5</v>
      </c>
      <c r="E380" s="41">
        <f t="shared" si="18"/>
        <v>0.6600107209863307</v>
      </c>
    </row>
    <row r="381" spans="1:5" ht="12.75" customHeight="1">
      <c r="A381" s="16" t="s">
        <v>286</v>
      </c>
      <c r="B381" s="23"/>
      <c r="C381" s="23">
        <v>40</v>
      </c>
      <c r="D381" s="23">
        <v>37.6</v>
      </c>
      <c r="E381" s="41">
        <f t="shared" si="18"/>
        <v>94</v>
      </c>
    </row>
    <row r="382" spans="1:5" ht="12.75" customHeight="1">
      <c r="A382" s="16" t="s">
        <v>287</v>
      </c>
      <c r="B382" s="23"/>
      <c r="C382" s="23">
        <v>869.2</v>
      </c>
      <c r="D382" s="23">
        <v>447.2</v>
      </c>
      <c r="E382" s="41">
        <f t="shared" si="18"/>
        <v>51.44960883571099</v>
      </c>
    </row>
    <row r="383" spans="1:5" ht="12.75" customHeight="1">
      <c r="A383" s="7" t="s">
        <v>94</v>
      </c>
      <c r="B383" s="23"/>
      <c r="C383" s="23">
        <v>1479.1</v>
      </c>
      <c r="D383" s="23">
        <v>1479.1</v>
      </c>
      <c r="E383" s="41">
        <f t="shared" si="18"/>
        <v>100</v>
      </c>
    </row>
    <row r="384" spans="1:5" ht="12.75" customHeight="1">
      <c r="A384" s="4" t="s">
        <v>243</v>
      </c>
      <c r="B384" s="23"/>
      <c r="C384" s="23">
        <v>25</v>
      </c>
      <c r="D384" s="23">
        <v>25</v>
      </c>
      <c r="E384" s="41">
        <f t="shared" si="18"/>
        <v>100</v>
      </c>
    </row>
    <row r="385" spans="1:5" ht="12.75" customHeight="1">
      <c r="A385" s="7" t="s">
        <v>44</v>
      </c>
      <c r="B385" s="23"/>
      <c r="C385" s="23">
        <v>28340</v>
      </c>
      <c r="D385" s="23">
        <v>28340</v>
      </c>
      <c r="E385" s="41">
        <f t="shared" si="18"/>
        <v>100</v>
      </c>
    </row>
    <row r="386" spans="1:5" ht="12.75" customHeight="1">
      <c r="A386" s="6" t="s">
        <v>35</v>
      </c>
      <c r="B386" s="24">
        <f>SUM(B388:B391)</f>
        <v>0</v>
      </c>
      <c r="C386" s="24">
        <f>SUM(C388:C391)</f>
        <v>3430</v>
      </c>
      <c r="D386" s="24">
        <f>SUM(D388:D391)</f>
        <v>3430</v>
      </c>
      <c r="E386" s="25">
        <f t="shared" si="18"/>
        <v>100</v>
      </c>
    </row>
    <row r="387" spans="1:5" ht="10.5" customHeight="1">
      <c r="A387" s="3" t="s">
        <v>1</v>
      </c>
      <c r="B387" s="23"/>
      <c r="C387" s="23"/>
      <c r="D387" s="23"/>
      <c r="E387" s="4"/>
    </row>
    <row r="388" spans="1:5" ht="12.75" customHeight="1" hidden="1">
      <c r="A388" s="4" t="s">
        <v>121</v>
      </c>
      <c r="B388" s="23"/>
      <c r="C388" s="23"/>
      <c r="D388" s="23"/>
      <c r="E388" s="4"/>
    </row>
    <row r="389" spans="1:5" ht="12.75" customHeight="1">
      <c r="A389" s="4" t="s">
        <v>41</v>
      </c>
      <c r="B389" s="23"/>
      <c r="C389" s="23">
        <v>480</v>
      </c>
      <c r="D389" s="23">
        <v>480</v>
      </c>
      <c r="E389" s="41">
        <f>D389/C389*100</f>
        <v>100</v>
      </c>
    </row>
    <row r="390" spans="1:5" ht="12.75" customHeight="1">
      <c r="A390" s="18" t="s">
        <v>126</v>
      </c>
      <c r="B390" s="26"/>
      <c r="C390" s="26">
        <v>2950</v>
      </c>
      <c r="D390" s="26">
        <v>2950</v>
      </c>
      <c r="E390" s="44">
        <f>D390/C390*100</f>
        <v>100</v>
      </c>
    </row>
    <row r="391" spans="1:5" ht="12.75" customHeight="1" hidden="1">
      <c r="A391" s="17" t="s">
        <v>154</v>
      </c>
      <c r="B391" s="36"/>
      <c r="C391" s="28"/>
      <c r="D391" s="28"/>
      <c r="E391" s="44" t="e">
        <f>D391/C391*100</f>
        <v>#DIV/0!</v>
      </c>
    </row>
    <row r="392" spans="1:5" ht="16.5" customHeight="1">
      <c r="A392" s="91" t="s">
        <v>69</v>
      </c>
      <c r="B392" s="90">
        <f>B393+B404</f>
        <v>43060.5</v>
      </c>
      <c r="C392" s="90">
        <f>C393+C404</f>
        <v>164815.8</v>
      </c>
      <c r="D392" s="90">
        <f>D393+D404</f>
        <v>151230.9</v>
      </c>
      <c r="E392" s="90">
        <f>D392/C392*100</f>
        <v>91.75752567411621</v>
      </c>
    </row>
    <row r="393" spans="1:5" ht="12.75" customHeight="1">
      <c r="A393" s="6" t="s">
        <v>34</v>
      </c>
      <c r="B393" s="24">
        <f>SUM(B395:B403)</f>
        <v>6050</v>
      </c>
      <c r="C393" s="24">
        <f>SUM(C395:C403)-C402</f>
        <v>68739.29999999999</v>
      </c>
      <c r="D393" s="24">
        <f>SUM(D395:D403)-D402</f>
        <v>64470.7</v>
      </c>
      <c r="E393" s="25">
        <f>D393/C393*100</f>
        <v>93.7901607959348</v>
      </c>
    </row>
    <row r="394" spans="1:5" ht="10.5" customHeight="1">
      <c r="A394" s="3" t="s">
        <v>1</v>
      </c>
      <c r="B394" s="23"/>
      <c r="C394" s="20"/>
      <c r="D394" s="23"/>
      <c r="E394" s="4"/>
    </row>
    <row r="395" spans="1:5" ht="12.75" customHeight="1">
      <c r="A395" s="4" t="s">
        <v>9</v>
      </c>
      <c r="B395" s="23">
        <v>6050</v>
      </c>
      <c r="C395" s="23">
        <v>13445.9</v>
      </c>
      <c r="D395" s="23">
        <v>9785.3</v>
      </c>
      <c r="E395" s="41">
        <f aca="true" t="shared" si="19" ref="E395:E404">D395/C395*100</f>
        <v>72.7753441569549</v>
      </c>
    </row>
    <row r="396" spans="1:5" ht="12.75" customHeight="1">
      <c r="A396" s="4" t="s">
        <v>156</v>
      </c>
      <c r="B396" s="23"/>
      <c r="C396" s="23">
        <v>3.3</v>
      </c>
      <c r="D396" s="23">
        <v>3.3</v>
      </c>
      <c r="E396" s="41">
        <f t="shared" si="19"/>
        <v>100</v>
      </c>
    </row>
    <row r="397" spans="1:5" ht="12.75" customHeight="1">
      <c r="A397" s="4" t="s">
        <v>288</v>
      </c>
      <c r="B397" s="23"/>
      <c r="C397" s="23">
        <v>150</v>
      </c>
      <c r="D397" s="23">
        <v>150</v>
      </c>
      <c r="E397" s="41">
        <f t="shared" si="19"/>
        <v>100</v>
      </c>
    </row>
    <row r="398" spans="1:5" ht="12.75" customHeight="1">
      <c r="A398" s="4" t="s">
        <v>117</v>
      </c>
      <c r="B398" s="23"/>
      <c r="C398" s="23">
        <v>3033.1</v>
      </c>
      <c r="D398" s="23">
        <v>3033.1</v>
      </c>
      <c r="E398" s="41">
        <f t="shared" si="19"/>
        <v>100</v>
      </c>
    </row>
    <row r="399" spans="1:5" ht="12.75" customHeight="1">
      <c r="A399" s="4" t="s">
        <v>141</v>
      </c>
      <c r="B399" s="23"/>
      <c r="C399" s="23">
        <v>3200</v>
      </c>
      <c r="D399" s="23">
        <v>3200</v>
      </c>
      <c r="E399" s="41">
        <f t="shared" si="19"/>
        <v>100</v>
      </c>
    </row>
    <row r="400" spans="1:5" ht="12.75" customHeight="1">
      <c r="A400" s="18" t="s">
        <v>59</v>
      </c>
      <c r="B400" s="26"/>
      <c r="C400" s="26">
        <v>30709.1</v>
      </c>
      <c r="D400" s="26">
        <v>30367.5</v>
      </c>
      <c r="E400" s="44">
        <f t="shared" si="19"/>
        <v>98.88762614339073</v>
      </c>
    </row>
    <row r="401" spans="1:5" ht="12.75" customHeight="1">
      <c r="A401" s="5" t="s">
        <v>289</v>
      </c>
      <c r="B401" s="23"/>
      <c r="C401" s="23">
        <v>8081</v>
      </c>
      <c r="D401" s="23">
        <v>8079.7</v>
      </c>
      <c r="E401" s="41">
        <f t="shared" si="19"/>
        <v>99.98391288206905</v>
      </c>
    </row>
    <row r="402" spans="1:5" ht="12.75" customHeight="1">
      <c r="A402" s="4" t="s">
        <v>290</v>
      </c>
      <c r="B402" s="23"/>
      <c r="C402" s="23">
        <v>8081</v>
      </c>
      <c r="D402" s="23">
        <v>8079.7</v>
      </c>
      <c r="E402" s="41">
        <f t="shared" si="19"/>
        <v>99.98391288206905</v>
      </c>
    </row>
    <row r="403" spans="1:5" ht="12.75" customHeight="1">
      <c r="A403" s="4" t="s">
        <v>44</v>
      </c>
      <c r="B403" s="23"/>
      <c r="C403" s="23">
        <v>10116.9</v>
      </c>
      <c r="D403" s="23">
        <v>9851.8</v>
      </c>
      <c r="E403" s="41">
        <f t="shared" si="19"/>
        <v>97.37963210074231</v>
      </c>
    </row>
    <row r="404" spans="1:5" ht="12.75" customHeight="1">
      <c r="A404" s="6" t="s">
        <v>35</v>
      </c>
      <c r="B404" s="24">
        <f>SUM(B406:B413)</f>
        <v>37010.5</v>
      </c>
      <c r="C404" s="24">
        <f>SUM(C406:C413)</f>
        <v>96076.5</v>
      </c>
      <c r="D404" s="24">
        <f>SUM(D406:D413)</f>
        <v>86760.2</v>
      </c>
      <c r="E404" s="25">
        <f t="shared" si="19"/>
        <v>90.303247932637</v>
      </c>
    </row>
    <row r="405" spans="1:5" ht="10.5" customHeight="1">
      <c r="A405" s="3" t="s">
        <v>1</v>
      </c>
      <c r="B405" s="23"/>
      <c r="C405" s="23"/>
      <c r="D405" s="23"/>
      <c r="E405" s="4"/>
    </row>
    <row r="406" spans="1:5" ht="12.75" customHeight="1">
      <c r="A406" s="5" t="s">
        <v>126</v>
      </c>
      <c r="B406" s="23"/>
      <c r="C406" s="23">
        <v>10859</v>
      </c>
      <c r="D406" s="23">
        <v>10859</v>
      </c>
      <c r="E406" s="41">
        <f aca="true" t="shared" si="20" ref="E406:E415">D406/C406*100</f>
        <v>100</v>
      </c>
    </row>
    <row r="407" spans="1:5" ht="12.75" customHeight="1">
      <c r="A407" s="5" t="s">
        <v>41</v>
      </c>
      <c r="B407" s="23"/>
      <c r="C407" s="23">
        <v>5004.1</v>
      </c>
      <c r="D407" s="23">
        <v>5004</v>
      </c>
      <c r="E407" s="41">
        <f t="shared" si="20"/>
        <v>99.99800163865629</v>
      </c>
    </row>
    <row r="408" spans="1:5" ht="12.75" customHeight="1">
      <c r="A408" s="5" t="s">
        <v>215</v>
      </c>
      <c r="B408" s="23"/>
      <c r="C408" s="23">
        <v>15000</v>
      </c>
      <c r="D408" s="23">
        <v>14000</v>
      </c>
      <c r="E408" s="41">
        <f t="shared" si="20"/>
        <v>93.33333333333333</v>
      </c>
    </row>
    <row r="409" spans="1:5" ht="12.75" customHeight="1">
      <c r="A409" s="4" t="s">
        <v>59</v>
      </c>
      <c r="B409" s="23"/>
      <c r="C409" s="23">
        <v>19290.9</v>
      </c>
      <c r="D409" s="23">
        <v>18488.2</v>
      </c>
      <c r="E409" s="41">
        <f t="shared" si="20"/>
        <v>95.83897070639524</v>
      </c>
    </row>
    <row r="410" spans="1:5" ht="12.75" customHeight="1">
      <c r="A410" s="4" t="s">
        <v>44</v>
      </c>
      <c r="B410" s="23"/>
      <c r="C410" s="23">
        <v>13531</v>
      </c>
      <c r="D410" s="23">
        <v>12774</v>
      </c>
      <c r="E410" s="41">
        <f t="shared" si="20"/>
        <v>94.40543936146626</v>
      </c>
    </row>
    <row r="411" spans="1:5" ht="12.75" customHeight="1">
      <c r="A411" s="16" t="s">
        <v>147</v>
      </c>
      <c r="B411" s="21"/>
      <c r="C411" s="23">
        <v>381</v>
      </c>
      <c r="D411" s="21">
        <v>0</v>
      </c>
      <c r="E411" s="41">
        <f t="shared" si="20"/>
        <v>0</v>
      </c>
    </row>
    <row r="412" spans="1:5" ht="12.75" customHeight="1">
      <c r="A412" s="16" t="s">
        <v>301</v>
      </c>
      <c r="B412" s="21">
        <v>17498</v>
      </c>
      <c r="C412" s="23">
        <v>17498</v>
      </c>
      <c r="D412" s="21">
        <v>17498</v>
      </c>
      <c r="E412" s="41">
        <f t="shared" si="20"/>
        <v>100</v>
      </c>
    </row>
    <row r="413" spans="1:5" ht="12.75" customHeight="1">
      <c r="A413" s="19" t="s">
        <v>127</v>
      </c>
      <c r="B413" s="28">
        <v>19512.5</v>
      </c>
      <c r="C413" s="26">
        <v>14512.5</v>
      </c>
      <c r="D413" s="28">
        <v>8137</v>
      </c>
      <c r="E413" s="44">
        <f t="shared" si="20"/>
        <v>56.06890611541774</v>
      </c>
    </row>
    <row r="414" spans="1:5" ht="18.75" customHeight="1">
      <c r="A414" s="89" t="s">
        <v>70</v>
      </c>
      <c r="B414" s="90">
        <f>B415+B418</f>
        <v>5705</v>
      </c>
      <c r="C414" s="90">
        <f>C415+C418</f>
        <v>4795</v>
      </c>
      <c r="D414" s="90">
        <f>D415+D418</f>
        <v>4722.6</v>
      </c>
      <c r="E414" s="90">
        <f t="shared" si="20"/>
        <v>98.49009384775809</v>
      </c>
    </row>
    <row r="415" spans="1:5" ht="12.75" customHeight="1">
      <c r="A415" s="6" t="s">
        <v>34</v>
      </c>
      <c r="B415" s="24">
        <f>SUM(B417:B417)</f>
        <v>3574.9</v>
      </c>
      <c r="C415" s="24">
        <f>SUM(C417:C417)</f>
        <v>3241.3</v>
      </c>
      <c r="D415" s="24">
        <f>SUM(D417:D417)</f>
        <v>3168.9</v>
      </c>
      <c r="E415" s="25">
        <f t="shared" si="20"/>
        <v>97.76632832505476</v>
      </c>
    </row>
    <row r="416" spans="1:5" ht="10.5" customHeight="1">
      <c r="A416" s="3" t="s">
        <v>1</v>
      </c>
      <c r="B416" s="23"/>
      <c r="C416" s="20"/>
      <c r="D416" s="23"/>
      <c r="E416" s="4"/>
    </row>
    <row r="417" spans="1:5" ht="12.75" customHeight="1">
      <c r="A417" s="4" t="s">
        <v>9</v>
      </c>
      <c r="B417" s="23">
        <v>3574.9</v>
      </c>
      <c r="C417" s="23">
        <v>3241.3</v>
      </c>
      <c r="D417" s="23">
        <v>3168.9</v>
      </c>
      <c r="E417" s="41">
        <f>D417/C417*100</f>
        <v>97.76632832505476</v>
      </c>
    </row>
    <row r="418" spans="1:5" ht="12.75" customHeight="1">
      <c r="A418" s="6" t="s">
        <v>35</v>
      </c>
      <c r="B418" s="24">
        <f>SUM(B420:B421)</f>
        <v>2130.1</v>
      </c>
      <c r="C418" s="24">
        <f>SUM(C420:C421)</f>
        <v>1553.7</v>
      </c>
      <c r="D418" s="24">
        <f>SUM(D420:D421)</f>
        <v>1553.7</v>
      </c>
      <c r="E418" s="25">
        <f>D418/C418*100</f>
        <v>100</v>
      </c>
    </row>
    <row r="419" spans="1:5" ht="10.5" customHeight="1">
      <c r="A419" s="3" t="s">
        <v>1</v>
      </c>
      <c r="B419" s="23"/>
      <c r="C419" s="23"/>
      <c r="D419" s="23"/>
      <c r="E419" s="4"/>
    </row>
    <row r="420" spans="1:5" ht="10.5" customHeight="1">
      <c r="A420" s="5" t="s">
        <v>41</v>
      </c>
      <c r="B420" s="23">
        <v>2130.1</v>
      </c>
      <c r="C420" s="23">
        <v>1463.7</v>
      </c>
      <c r="D420" s="23">
        <v>1463.7</v>
      </c>
      <c r="E420" s="41">
        <f>D420/C420*100</f>
        <v>100</v>
      </c>
    </row>
    <row r="421" spans="1:5" ht="12.75" customHeight="1">
      <c r="A421" s="17" t="s">
        <v>126</v>
      </c>
      <c r="B421" s="26"/>
      <c r="C421" s="26">
        <v>90</v>
      </c>
      <c r="D421" s="26">
        <v>90</v>
      </c>
      <c r="E421" s="44">
        <f>D421/C421*100</f>
        <v>100</v>
      </c>
    </row>
    <row r="422" spans="1:5" ht="18.75" customHeight="1">
      <c r="A422" s="89" t="s">
        <v>22</v>
      </c>
      <c r="B422" s="90">
        <f>B423</f>
        <v>22679</v>
      </c>
      <c r="C422" s="90">
        <f>C423</f>
        <v>56105</v>
      </c>
      <c r="D422" s="90">
        <f>D423</f>
        <v>55430.1</v>
      </c>
      <c r="E422" s="90">
        <f>D422/C422*100</f>
        <v>98.79707690936637</v>
      </c>
    </row>
    <row r="423" spans="1:5" ht="15" customHeight="1">
      <c r="A423" s="6" t="s">
        <v>34</v>
      </c>
      <c r="B423" s="24">
        <f>SUM(B425:B428)</f>
        <v>22679</v>
      </c>
      <c r="C423" s="24">
        <f>SUM(C425:C428)</f>
        <v>56105</v>
      </c>
      <c r="D423" s="24">
        <f>SUM(D425:D428)</f>
        <v>55430.1</v>
      </c>
      <c r="E423" s="25">
        <f>D423/C423*100</f>
        <v>98.79707690936637</v>
      </c>
    </row>
    <row r="424" spans="1:5" ht="10.5" customHeight="1">
      <c r="A424" s="3" t="s">
        <v>1</v>
      </c>
      <c r="B424" s="20"/>
      <c r="C424" s="20"/>
      <c r="D424" s="20"/>
      <c r="E424" s="4"/>
    </row>
    <row r="425" spans="1:5" ht="12.75" customHeight="1">
      <c r="A425" s="16" t="s">
        <v>177</v>
      </c>
      <c r="B425" s="23">
        <v>2679</v>
      </c>
      <c r="C425" s="23">
        <v>82.2</v>
      </c>
      <c r="D425" s="23">
        <v>0</v>
      </c>
      <c r="E425" s="41">
        <f>D425/C425*100</f>
        <v>0</v>
      </c>
    </row>
    <row r="426" spans="1:5" ht="12.75" customHeight="1">
      <c r="A426" s="16" t="s">
        <v>155</v>
      </c>
      <c r="B426" s="23"/>
      <c r="C426" s="23">
        <v>24363.2</v>
      </c>
      <c r="D426" s="23">
        <v>24363.2</v>
      </c>
      <c r="E426" s="41">
        <f>D426/C426*100</f>
        <v>100</v>
      </c>
    </row>
    <row r="427" spans="1:5" ht="12.75" customHeight="1">
      <c r="A427" s="16" t="s">
        <v>169</v>
      </c>
      <c r="B427" s="23"/>
      <c r="C427" s="23">
        <v>1659.6</v>
      </c>
      <c r="D427" s="23">
        <v>1659.6</v>
      </c>
      <c r="E427" s="41">
        <f>D427/C427*100</f>
        <v>100</v>
      </c>
    </row>
    <row r="428" spans="1:5" ht="12.75" customHeight="1">
      <c r="A428" s="18" t="s">
        <v>9</v>
      </c>
      <c r="B428" s="26">
        <v>20000</v>
      </c>
      <c r="C428" s="26">
        <v>30000</v>
      </c>
      <c r="D428" s="26">
        <v>29407.3</v>
      </c>
      <c r="E428" s="44">
        <f>D428/C428*100</f>
        <v>98.02433333333333</v>
      </c>
    </row>
    <row r="429" spans="1:5" ht="19.5" customHeight="1">
      <c r="A429" s="89" t="s">
        <v>65</v>
      </c>
      <c r="B429" s="90">
        <f>B431+B432</f>
        <v>514692</v>
      </c>
      <c r="C429" s="90">
        <f>C431+C432</f>
        <v>869164.6</v>
      </c>
      <c r="D429" s="90">
        <f>D431+D432</f>
        <v>752623.8999999999</v>
      </c>
      <c r="E429" s="90">
        <f>D429/C429*100</f>
        <v>86.59164213544821</v>
      </c>
    </row>
    <row r="430" spans="1:5" ht="10.5" customHeight="1">
      <c r="A430" s="7" t="s">
        <v>1</v>
      </c>
      <c r="B430" s="20"/>
      <c r="C430" s="20"/>
      <c r="D430" s="20"/>
      <c r="E430" s="4"/>
    </row>
    <row r="431" spans="1:5" ht="12.75" customHeight="1">
      <c r="A431" s="2" t="s">
        <v>34</v>
      </c>
      <c r="B431" s="20">
        <f>B447+B468+B459+B450+B458+B456+B463</f>
        <v>17020</v>
      </c>
      <c r="C431" s="20">
        <f>C447+C468+C459+C450+C458+C456+C463</f>
        <v>72358.59999999999</v>
      </c>
      <c r="D431" s="20">
        <f>D447+D468+D459+D450+D458+D456+D463+D472</f>
        <v>68182</v>
      </c>
      <c r="E431" s="20">
        <f>D431/C431*100</f>
        <v>94.22791485739084</v>
      </c>
    </row>
    <row r="432" spans="1:5" ht="12.75" customHeight="1">
      <c r="A432" s="2" t="s">
        <v>35</v>
      </c>
      <c r="B432" s="20">
        <f>B435+B436+B438+B439+B440+B442+B443+B444+B445+B449+B451+B452+B454+B455+B457+B460+B462+B464+B465+B467+B469+B470+B471</f>
        <v>497672</v>
      </c>
      <c r="C432" s="20">
        <f>C435+C436+C438+C439+C440+C442+C443+C444+C445+C449+C451+C452+C454+C455+C457+C460+C462+C464+C465+C467+C469+C470+C471</f>
        <v>796806</v>
      </c>
      <c r="D432" s="20">
        <f>D435+D436+D438+D439+D440+D442+D443+D444+D445+D449+D451+D452+D454+D455+D457+D460+D462+D464+D465+D467+D469+D470+D471</f>
        <v>684441.8999999999</v>
      </c>
      <c r="E432" s="20">
        <f>D432/C432*100</f>
        <v>85.89818600763547</v>
      </c>
    </row>
    <row r="433" spans="1:5" ht="12.75" customHeight="1">
      <c r="A433" s="8" t="s">
        <v>46</v>
      </c>
      <c r="B433" s="20"/>
      <c r="C433" s="20"/>
      <c r="D433" s="20"/>
      <c r="E433" s="4"/>
    </row>
    <row r="434" spans="1:5" ht="12.75" customHeight="1">
      <c r="A434" s="7" t="s">
        <v>112</v>
      </c>
      <c r="B434" s="21">
        <f>B435+B436</f>
        <v>2000</v>
      </c>
      <c r="C434" s="23">
        <f>C435+C436</f>
        <v>233.5</v>
      </c>
      <c r="D434" s="23">
        <f>D435+D436</f>
        <v>0</v>
      </c>
      <c r="E434" s="41">
        <f aca="true" t="shared" si="21" ref="E434:E471">D434/C434*100</f>
        <v>0</v>
      </c>
    </row>
    <row r="435" spans="1:5" ht="12.75" customHeight="1">
      <c r="A435" s="7" t="s">
        <v>82</v>
      </c>
      <c r="B435" s="21">
        <v>2000</v>
      </c>
      <c r="C435" s="23">
        <v>0</v>
      </c>
      <c r="D435" s="21">
        <v>0</v>
      </c>
      <c r="E435" s="45" t="s">
        <v>186</v>
      </c>
    </row>
    <row r="436" spans="1:5" ht="12.75" customHeight="1">
      <c r="A436" s="7" t="s">
        <v>79</v>
      </c>
      <c r="B436" s="21"/>
      <c r="C436" s="23">
        <v>233.5</v>
      </c>
      <c r="D436" s="21">
        <v>0</v>
      </c>
      <c r="E436" s="41">
        <f t="shared" si="21"/>
        <v>0</v>
      </c>
    </row>
    <row r="437" spans="1:5" ht="12.75" customHeight="1">
      <c r="A437" s="7" t="s">
        <v>83</v>
      </c>
      <c r="B437" s="21">
        <f>B438+B439</f>
        <v>18642</v>
      </c>
      <c r="C437" s="23">
        <f>C438+C439</f>
        <v>22473.6</v>
      </c>
      <c r="D437" s="23">
        <f>D438+D439</f>
        <v>9944.1</v>
      </c>
      <c r="E437" s="41">
        <f t="shared" si="21"/>
        <v>44.247917556599745</v>
      </c>
    </row>
    <row r="438" spans="1:5" ht="12.75" customHeight="1">
      <c r="A438" s="7" t="s">
        <v>82</v>
      </c>
      <c r="B438" s="21">
        <v>10445</v>
      </c>
      <c r="C438" s="23">
        <v>14051</v>
      </c>
      <c r="D438" s="21">
        <v>9944.1</v>
      </c>
      <c r="E438" s="41">
        <f t="shared" si="21"/>
        <v>70.77147533983347</v>
      </c>
    </row>
    <row r="439" spans="1:5" ht="12.75" customHeight="1">
      <c r="A439" s="4" t="s">
        <v>79</v>
      </c>
      <c r="B439" s="21">
        <v>8197</v>
      </c>
      <c r="C439" s="23">
        <v>8422.6</v>
      </c>
      <c r="D439" s="21">
        <v>0</v>
      </c>
      <c r="E439" s="41">
        <f t="shared" si="21"/>
        <v>0</v>
      </c>
    </row>
    <row r="440" spans="1:5" ht="12.75" customHeight="1" hidden="1">
      <c r="A440" s="7" t="s">
        <v>144</v>
      </c>
      <c r="B440" s="21"/>
      <c r="C440" s="23"/>
      <c r="D440" s="21"/>
      <c r="E440" s="41" t="e">
        <f t="shared" si="21"/>
        <v>#DIV/0!</v>
      </c>
    </row>
    <row r="441" spans="1:5" ht="12.75" customHeight="1">
      <c r="A441" s="7" t="s">
        <v>47</v>
      </c>
      <c r="B441" s="21">
        <f>SUM(B442:B444)</f>
        <v>120000</v>
      </c>
      <c r="C441" s="21">
        <f>SUM(C442:C444)</f>
        <v>232284.2</v>
      </c>
      <c r="D441" s="21">
        <f>SUM(D442:D444)</f>
        <v>169557.1</v>
      </c>
      <c r="E441" s="41">
        <f t="shared" si="21"/>
        <v>72.9955373632817</v>
      </c>
    </row>
    <row r="442" spans="1:5" ht="12.75" customHeight="1">
      <c r="A442" s="7" t="s">
        <v>128</v>
      </c>
      <c r="B442" s="21">
        <v>87900</v>
      </c>
      <c r="C442" s="23">
        <v>65850</v>
      </c>
      <c r="D442" s="21">
        <v>59834.3</v>
      </c>
      <c r="E442" s="41">
        <f t="shared" si="21"/>
        <v>90.86454062262719</v>
      </c>
    </row>
    <row r="443" spans="1:5" ht="12.75" customHeight="1">
      <c r="A443" s="7" t="s">
        <v>157</v>
      </c>
      <c r="B443" s="21">
        <v>32100</v>
      </c>
      <c r="C443" s="23">
        <v>121145.7</v>
      </c>
      <c r="D443" s="21">
        <v>109722.8</v>
      </c>
      <c r="E443" s="41">
        <f t="shared" si="21"/>
        <v>90.57094061118141</v>
      </c>
    </row>
    <row r="444" spans="1:5" ht="12.75" customHeight="1">
      <c r="A444" s="4" t="s">
        <v>79</v>
      </c>
      <c r="B444" s="21"/>
      <c r="C444" s="23">
        <v>45288.5</v>
      </c>
      <c r="D444" s="21">
        <v>0</v>
      </c>
      <c r="E444" s="41">
        <f t="shared" si="21"/>
        <v>0</v>
      </c>
    </row>
    <row r="445" spans="1:5" ht="12.75" customHeight="1">
      <c r="A445" s="7" t="s">
        <v>60</v>
      </c>
      <c r="B445" s="21">
        <v>300</v>
      </c>
      <c r="C445" s="23">
        <v>300</v>
      </c>
      <c r="D445" s="21">
        <v>300</v>
      </c>
      <c r="E445" s="41">
        <f t="shared" si="21"/>
        <v>100</v>
      </c>
    </row>
    <row r="446" spans="1:5" ht="12.75" customHeight="1">
      <c r="A446" s="7" t="s">
        <v>81</v>
      </c>
      <c r="B446" s="21">
        <f>B447</f>
        <v>750</v>
      </c>
      <c r="C446" s="23">
        <f>C447</f>
        <v>759.5</v>
      </c>
      <c r="D446" s="21">
        <f>D447</f>
        <v>465.7</v>
      </c>
      <c r="E446" s="41">
        <f t="shared" si="21"/>
        <v>61.31665569453588</v>
      </c>
    </row>
    <row r="447" spans="1:5" ht="12.75" customHeight="1">
      <c r="A447" s="7" t="s">
        <v>80</v>
      </c>
      <c r="B447" s="21">
        <v>750</v>
      </c>
      <c r="C447" s="23">
        <v>759.5</v>
      </c>
      <c r="D447" s="21">
        <v>465.7</v>
      </c>
      <c r="E447" s="41">
        <f t="shared" si="21"/>
        <v>61.31665569453588</v>
      </c>
    </row>
    <row r="448" spans="1:5" ht="12.75" customHeight="1">
      <c r="A448" s="7" t="s">
        <v>48</v>
      </c>
      <c r="B448" s="21">
        <f>SUM(B449:B452)</f>
        <v>48000</v>
      </c>
      <c r="C448" s="23">
        <f>SUM(C449:C452)</f>
        <v>145916.40000000002</v>
      </c>
      <c r="D448" s="23">
        <f>SUM(D449:D452)</f>
        <v>139213.1</v>
      </c>
      <c r="E448" s="41">
        <f t="shared" si="21"/>
        <v>95.40606813216334</v>
      </c>
    </row>
    <row r="449" spans="1:5" ht="12.75" customHeight="1">
      <c r="A449" s="7" t="s">
        <v>129</v>
      </c>
      <c r="B449" s="21">
        <v>42500</v>
      </c>
      <c r="C449" s="23">
        <v>111977</v>
      </c>
      <c r="D449" s="21">
        <v>105388.3</v>
      </c>
      <c r="E449" s="41">
        <f t="shared" si="21"/>
        <v>94.11602382632148</v>
      </c>
    </row>
    <row r="450" spans="1:5" ht="12.75" customHeight="1">
      <c r="A450" s="7" t="s">
        <v>163</v>
      </c>
      <c r="B450" s="21"/>
      <c r="C450" s="23">
        <v>30660.2</v>
      </c>
      <c r="D450" s="21">
        <v>30549.8</v>
      </c>
      <c r="E450" s="41">
        <f t="shared" si="21"/>
        <v>99.63992407094538</v>
      </c>
    </row>
    <row r="451" spans="1:5" ht="12.75" customHeight="1">
      <c r="A451" s="7" t="s">
        <v>62</v>
      </c>
      <c r="B451" s="21">
        <v>500</v>
      </c>
      <c r="C451" s="23">
        <v>3275</v>
      </c>
      <c r="D451" s="21">
        <v>3275</v>
      </c>
      <c r="E451" s="41">
        <f t="shared" si="21"/>
        <v>100</v>
      </c>
    </row>
    <row r="452" spans="1:5" ht="12.75" customHeight="1">
      <c r="A452" s="7" t="s">
        <v>77</v>
      </c>
      <c r="B452" s="21">
        <v>5000</v>
      </c>
      <c r="C452" s="23">
        <v>4.2</v>
      </c>
      <c r="D452" s="21">
        <v>0</v>
      </c>
      <c r="E452" s="41">
        <f t="shared" si="21"/>
        <v>0</v>
      </c>
    </row>
    <row r="453" spans="1:5" ht="12.75" customHeight="1">
      <c r="A453" s="7" t="s">
        <v>49</v>
      </c>
      <c r="B453" s="21">
        <f>SUM(B454:B460)</f>
        <v>200000</v>
      </c>
      <c r="C453" s="23">
        <f>SUM(C454:C460)</f>
        <v>315766.5</v>
      </c>
      <c r="D453" s="23">
        <f>SUM(D454:D460)</f>
        <v>306884.50000000006</v>
      </c>
      <c r="E453" s="41">
        <f t="shared" si="21"/>
        <v>97.18716203270456</v>
      </c>
    </row>
    <row r="454" spans="1:5" ht="12.75" customHeight="1">
      <c r="A454" s="7" t="s">
        <v>78</v>
      </c>
      <c r="B454" s="21">
        <v>189690</v>
      </c>
      <c r="C454" s="23">
        <v>165075.2</v>
      </c>
      <c r="D454" s="21">
        <v>164863.7</v>
      </c>
      <c r="E454" s="41">
        <f t="shared" si="21"/>
        <v>99.87187657503974</v>
      </c>
    </row>
    <row r="455" spans="1:5" ht="12.75" customHeight="1">
      <c r="A455" s="7" t="s">
        <v>130</v>
      </c>
      <c r="B455" s="21"/>
      <c r="C455" s="23">
        <v>106881.4</v>
      </c>
      <c r="D455" s="21">
        <v>99066.7</v>
      </c>
      <c r="E455" s="41">
        <f t="shared" si="21"/>
        <v>92.68843783857622</v>
      </c>
    </row>
    <row r="456" spans="1:5" ht="12.75" customHeight="1">
      <c r="A456" s="7" t="s">
        <v>216</v>
      </c>
      <c r="B456" s="21"/>
      <c r="C456" s="23">
        <v>15905.4</v>
      </c>
      <c r="D456" s="21">
        <v>15904.2</v>
      </c>
      <c r="E456" s="41">
        <f t="shared" si="21"/>
        <v>99.99245539250822</v>
      </c>
    </row>
    <row r="457" spans="1:5" ht="12.75" customHeight="1">
      <c r="A457" s="34" t="s">
        <v>131</v>
      </c>
      <c r="B457" s="28"/>
      <c r="C457" s="26">
        <v>13583.7</v>
      </c>
      <c r="D457" s="28">
        <v>13581.2</v>
      </c>
      <c r="E457" s="44">
        <f t="shared" si="21"/>
        <v>99.98159558883073</v>
      </c>
    </row>
    <row r="458" spans="1:5" ht="12.75" customHeight="1">
      <c r="A458" s="7" t="s">
        <v>158</v>
      </c>
      <c r="B458" s="21"/>
      <c r="C458" s="23">
        <v>1022</v>
      </c>
      <c r="D458" s="21">
        <v>1022</v>
      </c>
      <c r="E458" s="41">
        <f t="shared" si="21"/>
        <v>100</v>
      </c>
    </row>
    <row r="459" spans="1:5" ht="12.75" customHeight="1">
      <c r="A459" s="7" t="s">
        <v>71</v>
      </c>
      <c r="B459" s="21">
        <v>9640</v>
      </c>
      <c r="C459" s="23">
        <v>13298.8</v>
      </c>
      <c r="D459" s="21">
        <v>12446.7</v>
      </c>
      <c r="E459" s="41">
        <f t="shared" si="21"/>
        <v>93.59265497638886</v>
      </c>
    </row>
    <row r="460" spans="1:5" ht="12.75" customHeight="1">
      <c r="A460" s="7" t="s">
        <v>77</v>
      </c>
      <c r="B460" s="21">
        <v>670</v>
      </c>
      <c r="C460" s="23">
        <v>0</v>
      </c>
      <c r="D460" s="21">
        <v>0</v>
      </c>
      <c r="E460" s="45" t="s">
        <v>186</v>
      </c>
    </row>
    <row r="461" spans="1:5" ht="12.75" customHeight="1">
      <c r="A461" s="7" t="s">
        <v>42</v>
      </c>
      <c r="B461" s="21">
        <f>SUM(B462:B465)</f>
        <v>10000</v>
      </c>
      <c r="C461" s="21">
        <f>SUM(C462:C465)</f>
        <v>12329.8</v>
      </c>
      <c r="D461" s="21">
        <f>SUM(D462:D465)</f>
        <v>10943.2</v>
      </c>
      <c r="E461" s="41">
        <f t="shared" si="21"/>
        <v>88.7540754918977</v>
      </c>
    </row>
    <row r="462" spans="1:5" ht="12.75" customHeight="1">
      <c r="A462" s="7" t="s">
        <v>129</v>
      </c>
      <c r="B462" s="21">
        <v>9380</v>
      </c>
      <c r="C462" s="23">
        <v>8588</v>
      </c>
      <c r="D462" s="21">
        <v>7532.2</v>
      </c>
      <c r="E462" s="41">
        <f t="shared" si="21"/>
        <v>87.70610153702842</v>
      </c>
    </row>
    <row r="463" spans="1:5" ht="12.75" customHeight="1">
      <c r="A463" s="7" t="s">
        <v>158</v>
      </c>
      <c r="B463" s="21">
        <v>330</v>
      </c>
      <c r="C463" s="23">
        <v>460</v>
      </c>
      <c r="D463" s="21">
        <v>411</v>
      </c>
      <c r="E463" s="41">
        <f>D463/C463*100</f>
        <v>89.34782608695652</v>
      </c>
    </row>
    <row r="464" spans="1:5" ht="12.75" customHeight="1">
      <c r="A464" s="4" t="s">
        <v>157</v>
      </c>
      <c r="B464" s="21"/>
      <c r="C464" s="23">
        <v>3000</v>
      </c>
      <c r="D464" s="21">
        <v>3000</v>
      </c>
      <c r="E464" s="41">
        <f>D464/C464*100</f>
        <v>100</v>
      </c>
    </row>
    <row r="465" spans="1:5" ht="12.75" customHeight="1">
      <c r="A465" s="4" t="s">
        <v>291</v>
      </c>
      <c r="B465" s="21">
        <v>290</v>
      </c>
      <c r="C465" s="23">
        <v>281.8</v>
      </c>
      <c r="D465" s="21">
        <v>0</v>
      </c>
      <c r="E465" s="41">
        <f>D465/C465*100</f>
        <v>0</v>
      </c>
    </row>
    <row r="466" spans="1:5" ht="12.75" customHeight="1">
      <c r="A466" s="7" t="s">
        <v>40</v>
      </c>
      <c r="B466" s="21">
        <f>SUM(B467:B470)</f>
        <v>115000</v>
      </c>
      <c r="C466" s="23">
        <f>SUM(C467:C470)</f>
        <v>138728.7</v>
      </c>
      <c r="D466" s="23">
        <f>SUM(D467:D470)</f>
        <v>115311</v>
      </c>
      <c r="E466" s="41">
        <f t="shared" si="21"/>
        <v>83.11978703757765</v>
      </c>
    </row>
    <row r="467" spans="1:5" ht="12.75" customHeight="1">
      <c r="A467" s="7" t="s">
        <v>129</v>
      </c>
      <c r="B467" s="21">
        <v>107270</v>
      </c>
      <c r="C467" s="23">
        <v>128176</v>
      </c>
      <c r="D467" s="21">
        <v>107933.6</v>
      </c>
      <c r="E467" s="41">
        <f t="shared" si="21"/>
        <v>84.20733990762702</v>
      </c>
    </row>
    <row r="468" spans="1:5" ht="12.75" customHeight="1">
      <c r="A468" s="7" t="s">
        <v>163</v>
      </c>
      <c r="B468" s="21">
        <v>6300</v>
      </c>
      <c r="C468" s="23">
        <v>10252.7</v>
      </c>
      <c r="D468" s="21">
        <v>7377.4</v>
      </c>
      <c r="E468" s="41">
        <f t="shared" si="21"/>
        <v>71.95567996722814</v>
      </c>
    </row>
    <row r="469" spans="1:5" ht="12.75" customHeight="1">
      <c r="A469" s="7" t="s">
        <v>63</v>
      </c>
      <c r="B469" s="21"/>
      <c r="C469" s="23">
        <v>300</v>
      </c>
      <c r="D469" s="21">
        <v>0</v>
      </c>
      <c r="E469" s="41">
        <f t="shared" si="21"/>
        <v>0</v>
      </c>
    </row>
    <row r="470" spans="1:5" ht="12.75" customHeight="1">
      <c r="A470" s="7" t="s">
        <v>77</v>
      </c>
      <c r="B470" s="21">
        <v>1430</v>
      </c>
      <c r="C470" s="23">
        <v>0</v>
      </c>
      <c r="D470" s="21">
        <v>0</v>
      </c>
      <c r="E470" s="45" t="s">
        <v>186</v>
      </c>
    </row>
    <row r="471" spans="1:5" ht="12.75" customHeight="1">
      <c r="A471" s="7" t="s">
        <v>84</v>
      </c>
      <c r="B471" s="21"/>
      <c r="C471" s="23">
        <v>372.4</v>
      </c>
      <c r="D471" s="21">
        <v>0</v>
      </c>
      <c r="E471" s="41">
        <f t="shared" si="21"/>
        <v>0</v>
      </c>
    </row>
    <row r="472" spans="1:5" ht="12.75" customHeight="1">
      <c r="A472" s="34" t="s">
        <v>205</v>
      </c>
      <c r="B472" s="28"/>
      <c r="C472" s="26">
        <v>0</v>
      </c>
      <c r="D472" s="28">
        <v>5.2</v>
      </c>
      <c r="E472" s="64" t="s">
        <v>186</v>
      </c>
    </row>
    <row r="473" spans="1:5" ht="18" customHeight="1" thickBot="1">
      <c r="A473" s="94" t="s">
        <v>136</v>
      </c>
      <c r="B473" s="92">
        <v>4511</v>
      </c>
      <c r="C473" s="92">
        <v>5588</v>
      </c>
      <c r="D473" s="92">
        <v>5587.7</v>
      </c>
      <c r="E473" s="92">
        <f>D473/C473*100</f>
        <v>99.99463135289906</v>
      </c>
    </row>
    <row r="474" spans="1:5" ht="21.75" customHeight="1" thickBot="1">
      <c r="A474" s="97" t="s">
        <v>23</v>
      </c>
      <c r="B474" s="87">
        <f>B112+B126+B145+B175+B203+B293+B330+B349+B364+B368+B414+B422+B429+B229+B212+B392+B165+B473</f>
        <v>3275889.7</v>
      </c>
      <c r="C474" s="87">
        <f>C112+C126+C145+C175+C203+C293+C330+C349+C364+C368+C414+C422+C429+C229+C212+C392+C165+C473</f>
        <v>9271017.200000001</v>
      </c>
      <c r="D474" s="87">
        <f>D112+D126+D145+D175+D203+D293+D330+D349+D364+D368+D414+D422+D429+D229+D212+D392+D165+D473</f>
        <v>8701397.5</v>
      </c>
      <c r="E474" s="88">
        <f>D474/C474*100</f>
        <v>93.85590936019403</v>
      </c>
    </row>
    <row r="475" spans="1:7" ht="15" customHeight="1" thickBot="1">
      <c r="A475" s="98" t="s">
        <v>133</v>
      </c>
      <c r="B475" s="29">
        <v>-4511</v>
      </c>
      <c r="C475" s="29">
        <v>-4788</v>
      </c>
      <c r="D475" s="58">
        <v>-4662.2</v>
      </c>
      <c r="E475" s="58">
        <f>D475/C475*100</f>
        <v>97.37259816207184</v>
      </c>
      <c r="G475" s="80"/>
    </row>
    <row r="476" spans="1:7" ht="21.75" customHeight="1" thickBot="1">
      <c r="A476" s="113" t="s">
        <v>134</v>
      </c>
      <c r="B476" s="114">
        <f>B474+B475</f>
        <v>3271378.7</v>
      </c>
      <c r="C476" s="114">
        <f>C474+C475</f>
        <v>9266229.200000001</v>
      </c>
      <c r="D476" s="115">
        <f>D474+D475</f>
        <v>8696735.3</v>
      </c>
      <c r="E476" s="115">
        <f>D476/C476*100</f>
        <v>93.85409223419597</v>
      </c>
      <c r="G476" s="78"/>
    </row>
    <row r="477" spans="1:5" ht="12" customHeight="1">
      <c r="A477" s="99" t="s">
        <v>1</v>
      </c>
      <c r="B477" s="30"/>
      <c r="C477" s="30"/>
      <c r="D477" s="59"/>
      <c r="E477" s="30"/>
    </row>
    <row r="478" spans="1:7" ht="15" customHeight="1">
      <c r="A478" s="100" t="s">
        <v>34</v>
      </c>
      <c r="B478" s="31">
        <f>B113+B127+B146+B176+B204+B230+B294+B331+B350+B364+B369+B415+B423+B431+B213+B393+B166+B473+B475</f>
        <v>2422221.9</v>
      </c>
      <c r="C478" s="31">
        <f>C113+C127+C146+C176+C204+C230+C294+C331+C350+C364+C369+C415+C423+C431+C213+C393+C166+C473+C475</f>
        <v>7463700.499999999</v>
      </c>
      <c r="D478" s="60">
        <f>D113+D127+D146+D176+D204+D230+D294+D331+D350+D364+D369+D415+D423+D431+D213+D393+D166+D473+D475</f>
        <v>7284043.300000001</v>
      </c>
      <c r="E478" s="63">
        <f>D478/C478*100</f>
        <v>97.59292056266193</v>
      </c>
      <c r="G478" s="78"/>
    </row>
    <row r="479" spans="1:7" ht="15" customHeight="1" thickBot="1">
      <c r="A479" s="100" t="s">
        <v>35</v>
      </c>
      <c r="B479" s="31">
        <f>B157+B189+B271+B320+B341+B418+B432+B221+B386+B122+B404+B360+B172</f>
        <v>849156.8</v>
      </c>
      <c r="C479" s="31">
        <f>C157+C189+C209+C271+C320+C341+C418+C432+C221+C386+C122+C404+C360+C172+C142</f>
        <v>1802528.6999999997</v>
      </c>
      <c r="D479" s="31">
        <f>D157+D189+D271+D320+D341+D418+D432+D221+D386+D122+D404+D360+D172+D142+D209</f>
        <v>1412691.9999999998</v>
      </c>
      <c r="E479" s="63">
        <f>D479/C479*100</f>
        <v>78.37278818362226</v>
      </c>
      <c r="G479" s="78"/>
    </row>
    <row r="480" spans="1:7" ht="19.5" customHeight="1" thickBot="1">
      <c r="A480" s="116" t="s">
        <v>208</v>
      </c>
      <c r="B480" s="117">
        <f>B110-B476</f>
        <v>-188606.7000000002</v>
      </c>
      <c r="C480" s="117">
        <f>C110-C476</f>
        <v>-1030059.700000003</v>
      </c>
      <c r="D480" s="118">
        <f>D110-D476</f>
        <v>-204603.8000000026</v>
      </c>
      <c r="E480" s="119" t="s">
        <v>186</v>
      </c>
      <c r="G480" s="78"/>
    </row>
    <row r="481" spans="1:5" ht="19.5" customHeight="1">
      <c r="A481" s="101" t="s">
        <v>51</v>
      </c>
      <c r="B481" s="95">
        <f>SUM(B483:B486)</f>
        <v>188606.7</v>
      </c>
      <c r="C481" s="95">
        <f>SUM(C483:C486)</f>
        <v>1030059.7</v>
      </c>
      <c r="D481" s="96">
        <f>SUM(D483:D486)</f>
        <v>272426.2</v>
      </c>
      <c r="E481" s="96">
        <f>D481/C481*100</f>
        <v>26.447612696623313</v>
      </c>
    </row>
    <row r="482" spans="1:5" ht="9.75" customHeight="1">
      <c r="A482" s="102" t="s">
        <v>1</v>
      </c>
      <c r="B482" s="32"/>
      <c r="C482" s="33"/>
      <c r="D482" s="61"/>
      <c r="E482" s="32"/>
    </row>
    <row r="483" spans="1:5" ht="12.75" customHeight="1">
      <c r="A483" s="102" t="s">
        <v>61</v>
      </c>
      <c r="B483" s="33">
        <v>188606.7</v>
      </c>
      <c r="C483" s="33">
        <v>195748.9</v>
      </c>
      <c r="D483" s="62">
        <v>45942.1</v>
      </c>
      <c r="E483" s="109">
        <f>D483/C483*100</f>
        <v>23.469914773467437</v>
      </c>
    </row>
    <row r="484" spans="1:5" ht="12.75" customHeight="1">
      <c r="A484" s="103" t="s">
        <v>294</v>
      </c>
      <c r="B484" s="33"/>
      <c r="C484" s="33">
        <v>225684.1</v>
      </c>
      <c r="D484" s="62">
        <v>225684.1</v>
      </c>
      <c r="E484" s="109">
        <f>D484/C484*100</f>
        <v>100</v>
      </c>
    </row>
    <row r="485" spans="1:5" ht="12.75" customHeight="1">
      <c r="A485" s="102" t="s">
        <v>132</v>
      </c>
      <c r="B485" s="32"/>
      <c r="C485" s="33">
        <v>607826.7</v>
      </c>
      <c r="D485" s="62"/>
      <c r="E485" s="109">
        <f>D485/C485*100</f>
        <v>0</v>
      </c>
    </row>
    <row r="486" spans="1:5" ht="12.75" customHeight="1">
      <c r="A486" s="104" t="s">
        <v>135</v>
      </c>
      <c r="B486" s="105"/>
      <c r="C486" s="105">
        <v>800</v>
      </c>
      <c r="D486" s="106">
        <v>800</v>
      </c>
      <c r="E486" s="110">
        <f>D486/C486*100</f>
        <v>100</v>
      </c>
    </row>
    <row r="487" spans="1:5" ht="12.75" customHeight="1">
      <c r="A487" s="12"/>
      <c r="B487" s="65"/>
      <c r="C487" s="65"/>
      <c r="D487" s="65"/>
      <c r="E487" s="65"/>
    </row>
    <row r="488" spans="1:4" ht="12.75" customHeight="1">
      <c r="A488" s="11"/>
      <c r="B488" s="57"/>
      <c r="D488" s="79"/>
    </row>
    <row r="489" spans="2:4" ht="12.75" customHeight="1">
      <c r="B489" s="56"/>
      <c r="D489" s="79"/>
    </row>
    <row r="490" spans="1:4" ht="12.75" customHeight="1">
      <c r="A490" s="15"/>
      <c r="B490" s="55"/>
      <c r="D490" s="79"/>
    </row>
    <row r="491" spans="1:4" ht="12.75" customHeight="1">
      <c r="A491" s="15"/>
      <c r="B491" s="55"/>
      <c r="D491" s="79"/>
    </row>
    <row r="492" spans="1:4" ht="12.75" customHeight="1">
      <c r="A492" s="15"/>
      <c r="B492" s="55"/>
      <c r="D492" s="79"/>
    </row>
    <row r="493" spans="1:4" ht="12.75" customHeight="1">
      <c r="A493" s="15"/>
      <c r="B493" s="55"/>
      <c r="D493" s="79"/>
    </row>
    <row r="494" spans="1:2" ht="12.75" customHeight="1">
      <c r="A494" s="15"/>
      <c r="B494" s="55"/>
    </row>
    <row r="495" ht="15" customHeight="1">
      <c r="A495" s="15"/>
    </row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</sheetData>
  <sheetProtection/>
  <mergeCells count="6">
    <mergeCell ref="A2:E2"/>
    <mergeCell ref="A3:E3"/>
    <mergeCell ref="A4:E4"/>
    <mergeCell ref="A5:A6"/>
    <mergeCell ref="C5:C6"/>
    <mergeCell ref="E5:E6"/>
  </mergeCells>
  <printOptions/>
  <pageMargins left="0.5118110236220472" right="0" top="0.7874015748031497" bottom="0.7874015748031497" header="0.31496062992125984" footer="0.31496062992125984"/>
  <pageSetup horizontalDpi="600" verticalDpi="600" orientation="portrait" paperSize="9" scale="99" r:id="rId1"/>
  <headerFooter alignWithMargins="0">
    <oddFooter>&amp;CStránka &amp;P&amp;RTab.č.1 Čerpání rozpočtu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2009-05-19T07:39:37Z</cp:lastPrinted>
  <dcterms:created xsi:type="dcterms:W3CDTF">1997-01-24T11:07:25Z</dcterms:created>
  <dcterms:modified xsi:type="dcterms:W3CDTF">2009-06-29T04:54:53Z</dcterms:modified>
  <cp:category/>
  <cp:version/>
  <cp:contentType/>
  <cp:contentStatus/>
</cp:coreProperties>
</file>