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2016  " sheetId="1" r:id="rId1"/>
  </sheets>
  <definedNames>
    <definedName name="_xlnm.Print_Titles" localSheetId="0">'2016  '!$4:$4</definedName>
    <definedName name="_xlnm.Print_Area" localSheetId="0">'2016  '!$A$1:$B$301</definedName>
  </definedNames>
  <calcPr fullCalcOnLoad="1"/>
</workbook>
</file>

<file path=xl/sharedStrings.xml><?xml version="1.0" encoding="utf-8"?>
<sst xmlns="http://schemas.openxmlformats.org/spreadsheetml/2006/main" count="304" uniqueCount="183">
  <si>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</si>
  <si>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</si>
  <si>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</si>
  <si>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</si>
  <si>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</si>
  <si>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</si>
  <si>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</si>
  <si>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</si>
  <si>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</si>
  <si>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</si>
  <si>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</si>
  <si>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</si>
  <si>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v tom:</t>
  </si>
  <si>
    <t xml:space="preserve">  neinv.d.ze SR v rámci souhrn.dot.vztahu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</si>
  <si>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</si>
  <si>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</si>
  <si>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</si>
  <si>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</si>
  <si>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</si>
  <si>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</si>
  <si>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</si>
  <si>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</si>
  <si>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</si>
  <si>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kap. 19 - činnost krajského úřadu</t>
  </si>
  <si>
    <t>pohoštění</t>
  </si>
  <si>
    <t>pronájem služeb a prostor v RC NP</t>
  </si>
  <si>
    <t>krizové plánování</t>
  </si>
  <si>
    <t>pronájem a nákl.na detaš.pracoviště</t>
  </si>
  <si>
    <t xml:space="preserve">vodohosp.akce dle vodního zákona 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</si>
  <si>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</si>
  <si>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</si>
  <si>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</si>
  <si>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</si>
  <si>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</si>
  <si>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</si>
  <si>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</si>
  <si>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</si>
  <si>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</si>
  <si>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příspěvek PO na provoz - Centrum EP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</si>
  <si>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</si>
  <si>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</si>
  <si>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</si>
  <si>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</si>
  <si>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</si>
  <si>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</si>
  <si>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</si>
  <si>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</si>
  <si>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</si>
  <si>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 xml:space="preserve">kap. 40 - územní plánování </t>
  </si>
  <si>
    <t>kap. 41 - rez.a ost.výd.netýk.se odv.</t>
  </si>
  <si>
    <t xml:space="preserve">               - cestovní ruch</t>
  </si>
  <si>
    <t xml:space="preserve">               - regionální rozvoj</t>
  </si>
  <si>
    <t xml:space="preserve">              v tom: běžné výdaje</t>
  </si>
  <si>
    <t xml:space="preserve">                        kapitálové výdaje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</si>
  <si>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</si>
  <si>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</si>
  <si>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</si>
  <si>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</si>
  <si>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</si>
  <si>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</si>
  <si>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</si>
  <si>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</si>
  <si>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</si>
  <si>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</si>
  <si>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</si>
  <si>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</si>
  <si>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</si>
  <si>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</si>
  <si>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</si>
  <si>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</si>
  <si>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</si>
  <si>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</si>
  <si>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</si>
  <si>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</si>
  <si>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</si>
  <si>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</si>
  <si>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</si>
  <si>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</si>
  <si>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</si>
  <si>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</si>
  <si>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</si>
  <si>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>splátky úvěru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</si>
  <si>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</si>
  <si>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</si>
  <si>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</si>
  <si>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</si>
  <si>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</si>
  <si>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family val="0"/>
      </rPr>
      <t xml:space="preserve"> </t>
    </r>
  </si>
  <si>
    <t>investiční transfery PO</t>
  </si>
  <si>
    <t xml:space="preserve">běžné výdaje                                      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</si>
  <si>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</si>
  <si>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</si>
  <si>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</si>
  <si>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</si>
  <si>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</si>
  <si>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</si>
  <si>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 xml:space="preserve">                        dopravy</t>
  </si>
  <si>
    <t>investiční půjčené prostředky obcím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</si>
  <si>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</si>
  <si>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</si>
  <si>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</si>
  <si>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</si>
  <si>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 xml:space="preserve">řešení havarijních situací </t>
  </si>
  <si>
    <t xml:space="preserve">investiční půjčené prostředky </t>
  </si>
  <si>
    <t>kap. 49 - Regionální inovační fond</t>
  </si>
  <si>
    <t>investiční dotace Policii ČR</t>
  </si>
  <si>
    <t xml:space="preserve">Rozdíl příjmů a výdajů </t>
  </si>
  <si>
    <t>dotace na sociální služby</t>
  </si>
  <si>
    <t>neinvestiční transfer s.r.o. OREDO</t>
  </si>
  <si>
    <t>neinvestiční transfery a.s.</t>
  </si>
  <si>
    <t>životní prostředí a zemědělství</t>
  </si>
  <si>
    <t>v tom: investiční transfery a.s.</t>
  </si>
  <si>
    <t>v tom: program obnovy venkova</t>
  </si>
  <si>
    <t xml:space="preserve">                           - činnost KÚ</t>
  </si>
  <si>
    <t>kap. 50 - FRR KHK</t>
  </si>
  <si>
    <t>neinv.dot.městu Trutnov na čin.muzea</t>
  </si>
  <si>
    <t>dotace pro RRRS SV</t>
  </si>
  <si>
    <t>povinné pojistné placené zam.</t>
  </si>
  <si>
    <t>platy zam. a ost.pl.za prov.práci</t>
  </si>
  <si>
    <t>neinv.dar Kr.ředitelství policie ČR</t>
  </si>
  <si>
    <t>př.z pronáj.majetku - odv.zdravotnictví</t>
  </si>
  <si>
    <t xml:space="preserve">                         - příspěvek PO na provoz</t>
  </si>
  <si>
    <t xml:space="preserve">                         - investiční dotace PO</t>
  </si>
  <si>
    <t>v tom: Centrum EP-centrum sdílených sl.:</t>
  </si>
  <si>
    <t xml:space="preserve">            rezerva - inv.</t>
  </si>
  <si>
    <t>z toho:</t>
  </si>
  <si>
    <t>tř. 3 - Kapitálové příjmy</t>
  </si>
  <si>
    <t xml:space="preserve">               - POV</t>
  </si>
  <si>
    <t xml:space="preserve">               - životní prostředí a zem.</t>
  </si>
  <si>
    <t>kap. 13 - evropská integrace a globální granty</t>
  </si>
  <si>
    <t>kap. 21 - investice a evrop.projekty</t>
  </si>
  <si>
    <t xml:space="preserve">    cyklobusy</t>
  </si>
  <si>
    <t>EPC</t>
  </si>
  <si>
    <t>kapitál.výdaje - doprava</t>
  </si>
  <si>
    <t>průmyslová zóna Vrchlabí</t>
  </si>
  <si>
    <t>rezerva na investice</t>
  </si>
  <si>
    <t>zapojení výsledku hospodaření</t>
  </si>
  <si>
    <t xml:space="preserve">ostatní běžné výdaje      </t>
  </si>
  <si>
    <t>v tis. Kč</t>
  </si>
  <si>
    <t xml:space="preserve">              v tom: běžné výdaje </t>
  </si>
  <si>
    <t>rezerva - a.s.</t>
  </si>
  <si>
    <t xml:space="preserve">     v tom:</t>
  </si>
  <si>
    <t xml:space="preserve">      v tom: POV</t>
  </si>
  <si>
    <t xml:space="preserve">                          kapitálové výdaje</t>
  </si>
  <si>
    <t>přijaté úvěry (ON Náchod)</t>
  </si>
  <si>
    <t xml:space="preserve">               - vrcholový sport</t>
  </si>
  <si>
    <t xml:space="preserve">               - sport a tělovýchova</t>
  </si>
  <si>
    <t xml:space="preserve">               - volný čas</t>
  </si>
  <si>
    <t>rezerva</t>
  </si>
  <si>
    <t>ostatní kapitálové výdaje - cyklostezky</t>
  </si>
  <si>
    <t>energetika</t>
  </si>
  <si>
    <t>dotace obcím</t>
  </si>
  <si>
    <t>kap. 48 - Dotační fond KHK</t>
  </si>
  <si>
    <t>kap. 02 - životní prostředí a zem.</t>
  </si>
  <si>
    <t>nerozd.na odv. - zdroj - příjmy z prodeje</t>
  </si>
  <si>
    <t>tř. 4 - Přijaté dotace</t>
  </si>
  <si>
    <t xml:space="preserve">  neinv.přijaté dotace od obcí</t>
  </si>
  <si>
    <t xml:space="preserve">  investiční přijaté dotace od krajů</t>
  </si>
  <si>
    <t>splátky půjčených prostředků</t>
  </si>
  <si>
    <t>průmyslová zóna Vrchlabí II.</t>
  </si>
  <si>
    <t>příspěvek PO na provoz - CIRI</t>
  </si>
  <si>
    <t>příspěvek PO na provoz-CIRI-sdíl.sl.</t>
  </si>
  <si>
    <t>rezerva - blokováno pro projekty dopravy</t>
  </si>
  <si>
    <t>kap. 39 - regionální rozvoj a CR</t>
  </si>
  <si>
    <t>příjmy z pronáj.majetku - odv.doprava</t>
  </si>
  <si>
    <t xml:space="preserve">                        investice a evrop.projekty</t>
  </si>
  <si>
    <t>HZS KHK - Požární stanice a ZZS Vrchlabí</t>
  </si>
  <si>
    <t>HZS KHK - Rek.stadionu pro pož.sport v HK</t>
  </si>
  <si>
    <t>zóna Solnice -Kvasiny</t>
  </si>
  <si>
    <t>rezerva - PO</t>
  </si>
  <si>
    <t xml:space="preserve">               - školství - vzdělávání a prevence</t>
  </si>
  <si>
    <t xml:space="preserve">               - kultura a památková péče</t>
  </si>
  <si>
    <t>investiční transfery a.s.-ZOO DKNL</t>
  </si>
  <si>
    <t xml:space="preserve">kofinancování a předfinancování </t>
  </si>
  <si>
    <t xml:space="preserve">               - individuální dotace</t>
  </si>
  <si>
    <t>mimořádné účelové příspěvky na provoz PO</t>
  </si>
  <si>
    <t>neinvestiční transfery a.s.- ZOO DKNL</t>
  </si>
  <si>
    <t xml:space="preserve">                           - regionální rozvoj a CR</t>
  </si>
  <si>
    <t xml:space="preserve">Moder. a dostavba ON Náchod </t>
  </si>
  <si>
    <t>Příloha č. 1</t>
  </si>
  <si>
    <t xml:space="preserve">Schválený rozpočet na rok 2016 </t>
  </si>
  <si>
    <t xml:space="preserve">schváleno 7. 12. 2015,  usn. č. ZK/1707/2015 </t>
  </si>
  <si>
    <t xml:space="preserve">Bilance příjmů a výdajů rozpočtu Královéhradeckého kraje  
na r. 2016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</si>
</sst>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\ _K_č_-;\-* #,##0.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7"/>
      <color rgb="FFFF0000"/>
      <name val="Arial CE"/>
      <family val="0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/>
      <right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3" fontId="0" fillId="0" borderId="0" xfId="0" applyAlignment="1">
      <alignment/>
    </xf>
    <xf numFmtId="3" fontId="3" fillId="0" borderId="10" xfId="0" applyFont="1" applyFill="1" applyBorder="1" applyAlignment="1">
      <alignment horizontal="center" vertical="center"/>
    </xf>
    <xf numFmtId="3" fontId="3" fillId="0" borderId="11" xfId="0" applyFont="1" applyFill="1" applyBorder="1" applyAlignment="1">
      <alignment horizontal="left" vertical="center"/>
    </xf>
    <xf numFmtId="3" fontId="5" fillId="0" borderId="11" xfId="0" applyFont="1" applyFill="1" applyBorder="1" applyAlignment="1">
      <alignment/>
    </xf>
    <xf numFmtId="3" fontId="0" fillId="0" borderId="11" xfId="0" applyFont="1" applyFill="1" applyBorder="1" applyAlignment="1">
      <alignment/>
    </xf>
    <xf numFmtId="3" fontId="3" fillId="0" borderId="11" xfId="0" applyFont="1" applyFill="1" applyBorder="1" applyAlignment="1">
      <alignment/>
    </xf>
    <xf numFmtId="3" fontId="7" fillId="0" borderId="11" xfId="0" applyFont="1" applyFill="1" applyBorder="1" applyAlignment="1">
      <alignment/>
    </xf>
    <xf numFmtId="3" fontId="0" fillId="0" borderId="12" xfId="0" applyFont="1" applyFill="1" applyBorder="1" applyAlignment="1">
      <alignment/>
    </xf>
    <xf numFmtId="3" fontId="9" fillId="0" borderId="11" xfId="0" applyFont="1" applyFill="1" applyBorder="1" applyAlignment="1">
      <alignment/>
    </xf>
    <xf numFmtId="3" fontId="9" fillId="0" borderId="12" xfId="0" applyFont="1" applyFill="1" applyBorder="1" applyAlignment="1">
      <alignment/>
    </xf>
    <xf numFmtId="3" fontId="4" fillId="0" borderId="11" xfId="0" applyFont="1" applyFill="1" applyBorder="1" applyAlignment="1">
      <alignment/>
    </xf>
    <xf numFmtId="3" fontId="3" fillId="0" borderId="13" xfId="0" applyFont="1" applyFill="1" applyBorder="1" applyAlignment="1">
      <alignment vertical="center"/>
    </xf>
    <xf numFmtId="3" fontId="3" fillId="0" borderId="11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3" fontId="2" fillId="0" borderId="0" xfId="0" applyFont="1" applyFill="1" applyBorder="1" applyAlignment="1">
      <alignment vertical="center"/>
    </xf>
    <xf numFmtId="3" fontId="0" fillId="0" borderId="0" xfId="0" applyFont="1" applyAlignment="1">
      <alignment/>
    </xf>
    <xf numFmtId="3" fontId="0" fillId="0" borderId="14" xfId="0" applyFont="1" applyFill="1" applyBorder="1" applyAlignment="1">
      <alignment/>
    </xf>
    <xf numFmtId="3" fontId="9" fillId="0" borderId="11" xfId="0" applyFont="1" applyFill="1" applyBorder="1" applyAlignment="1">
      <alignment/>
    </xf>
    <xf numFmtId="3" fontId="6" fillId="33" borderId="15" xfId="0" applyFont="1" applyFill="1" applyBorder="1" applyAlignment="1">
      <alignment vertical="center"/>
    </xf>
    <xf numFmtId="3" fontId="3" fillId="9" borderId="11" xfId="0" applyFont="1" applyFill="1" applyBorder="1" applyAlignment="1">
      <alignment/>
    </xf>
    <xf numFmtId="3" fontId="6" fillId="12" borderId="11" xfId="0" applyFont="1" applyFill="1" applyBorder="1" applyAlignment="1">
      <alignment vertical="center"/>
    </xf>
    <xf numFmtId="3" fontId="3" fillId="9" borderId="11" xfId="0" applyFont="1" applyFill="1" applyBorder="1" applyAlignment="1">
      <alignment wrapText="1"/>
    </xf>
    <xf numFmtId="3" fontId="0" fillId="0" borderId="0" xfId="0" applyFont="1" applyAlignment="1">
      <alignment/>
    </xf>
    <xf numFmtId="3" fontId="7" fillId="0" borderId="12" xfId="0" applyFont="1" applyFill="1" applyBorder="1" applyAlignment="1">
      <alignment/>
    </xf>
    <xf numFmtId="164" fontId="45" fillId="0" borderId="11" xfId="0" applyNumberFormat="1" applyFont="1" applyBorder="1" applyAlignment="1">
      <alignment/>
    </xf>
    <xf numFmtId="3" fontId="7" fillId="0" borderId="11" xfId="0" applyFont="1" applyFill="1" applyBorder="1" applyAlignment="1">
      <alignment/>
    </xf>
    <xf numFmtId="3" fontId="9" fillId="0" borderId="11" xfId="0" applyFont="1" applyFill="1" applyBorder="1" applyAlignment="1">
      <alignment wrapText="1"/>
    </xf>
    <xf numFmtId="3" fontId="4" fillId="0" borderId="11" xfId="0" applyFont="1" applyFill="1" applyBorder="1" applyAlignment="1">
      <alignment wrapText="1"/>
    </xf>
    <xf numFmtId="3" fontId="3" fillId="9" borderId="11" xfId="0" applyFont="1" applyFill="1" applyBorder="1" applyAlignment="1">
      <alignment/>
    </xf>
    <xf numFmtId="165" fontId="3" fillId="0" borderId="11" xfId="34" applyNumberFormat="1" applyFont="1" applyFill="1" applyBorder="1" applyAlignment="1">
      <alignment/>
    </xf>
    <xf numFmtId="165" fontId="0" fillId="0" borderId="11" xfId="34" applyNumberFormat="1" applyFont="1" applyFill="1" applyBorder="1" applyAlignment="1">
      <alignment/>
    </xf>
    <xf numFmtId="165" fontId="3" fillId="33" borderId="15" xfId="34" applyNumberFormat="1" applyFont="1" applyFill="1" applyBorder="1" applyAlignment="1">
      <alignment vertical="center"/>
    </xf>
    <xf numFmtId="165" fontId="0" fillId="0" borderId="11" xfId="34" applyNumberFormat="1" applyFont="1" applyBorder="1" applyAlignment="1">
      <alignment/>
    </xf>
    <xf numFmtId="165" fontId="3" fillId="9" borderId="11" xfId="34" applyNumberFormat="1" applyFont="1" applyFill="1" applyBorder="1" applyAlignment="1">
      <alignment/>
    </xf>
    <xf numFmtId="165" fontId="7" fillId="0" borderId="11" xfId="34" applyNumberFormat="1" applyFont="1" applyFill="1" applyBorder="1" applyAlignment="1">
      <alignment/>
    </xf>
    <xf numFmtId="165" fontId="7" fillId="0" borderId="12" xfId="34" applyNumberFormat="1" applyFont="1" applyFill="1" applyBorder="1" applyAlignment="1">
      <alignment/>
    </xf>
    <xf numFmtId="165" fontId="0" fillId="0" borderId="12" xfId="34" applyNumberFormat="1" applyFont="1" applyFill="1" applyBorder="1" applyAlignment="1">
      <alignment/>
    </xf>
    <xf numFmtId="165" fontId="7" fillId="0" borderId="12" xfId="34" applyNumberFormat="1" applyFont="1" applyFill="1" applyBorder="1" applyAlignment="1">
      <alignment/>
    </xf>
    <xf numFmtId="165" fontId="0" fillId="0" borderId="11" xfId="34" applyNumberFormat="1" applyFont="1" applyFill="1" applyBorder="1" applyAlignment="1">
      <alignment/>
    </xf>
    <xf numFmtId="165" fontId="0" fillId="0" borderId="11" xfId="34" applyNumberFormat="1" applyFont="1" applyFill="1" applyBorder="1" applyAlignment="1">
      <alignment/>
    </xf>
    <xf numFmtId="165" fontId="0" fillId="0" borderId="12" xfId="34" applyNumberFormat="1" applyFont="1" applyFill="1" applyBorder="1" applyAlignment="1">
      <alignment/>
    </xf>
    <xf numFmtId="165" fontId="46" fillId="0" borderId="11" xfId="34" applyNumberFormat="1" applyFont="1" applyBorder="1" applyAlignment="1">
      <alignment/>
    </xf>
    <xf numFmtId="165" fontId="47" fillId="0" borderId="11" xfId="34" applyNumberFormat="1" applyFont="1" applyBorder="1" applyAlignment="1">
      <alignment horizontal="center"/>
    </xf>
    <xf numFmtId="165" fontId="0" fillId="0" borderId="11" xfId="34" applyNumberFormat="1" applyFont="1" applyFill="1" applyBorder="1" applyAlignment="1">
      <alignment/>
    </xf>
    <xf numFmtId="165" fontId="0" fillId="0" borderId="12" xfId="34" applyNumberFormat="1" applyFont="1" applyFill="1" applyBorder="1" applyAlignment="1">
      <alignment/>
    </xf>
    <xf numFmtId="165" fontId="4" fillId="0" borderId="11" xfId="34" applyNumberFormat="1" applyFont="1" applyFill="1" applyBorder="1" applyAlignment="1">
      <alignment/>
    </xf>
    <xf numFmtId="165" fontId="7" fillId="0" borderId="11" xfId="34" applyNumberFormat="1" applyFont="1" applyFill="1" applyBorder="1" applyAlignment="1">
      <alignment/>
    </xf>
    <xf numFmtId="165" fontId="0" fillId="0" borderId="14" xfId="34" applyNumberFormat="1" applyFont="1" applyFill="1" applyBorder="1" applyAlignment="1">
      <alignment/>
    </xf>
    <xf numFmtId="165" fontId="3" fillId="0" borderId="13" xfId="34" applyNumberFormat="1" applyFont="1" applyFill="1" applyBorder="1" applyAlignment="1">
      <alignment vertical="center"/>
    </xf>
    <xf numFmtId="165" fontId="3" fillId="0" borderId="11" xfId="34" applyNumberFormat="1" applyFont="1" applyFill="1" applyBorder="1" applyAlignment="1">
      <alignment vertical="center"/>
    </xf>
    <xf numFmtId="165" fontId="3" fillId="12" borderId="11" xfId="34" applyNumberFormat="1" applyFont="1" applyFill="1" applyBorder="1" applyAlignment="1">
      <alignment vertical="center"/>
    </xf>
    <xf numFmtId="165" fontId="6" fillId="0" borderId="11" xfId="34" applyNumberFormat="1" applyFont="1" applyFill="1" applyBorder="1" applyAlignment="1">
      <alignment vertical="center"/>
    </xf>
    <xf numFmtId="165" fontId="0" fillId="0" borderId="0" xfId="34" applyNumberFormat="1" applyFont="1" applyFill="1" applyBorder="1" applyAlignment="1">
      <alignment/>
    </xf>
    <xf numFmtId="165" fontId="0" fillId="0" borderId="0" xfId="34" applyNumberFormat="1" applyFont="1" applyAlignment="1">
      <alignment/>
    </xf>
    <xf numFmtId="165" fontId="3" fillId="0" borderId="11" xfId="34" applyNumberFormat="1" applyFont="1" applyFill="1" applyBorder="1" applyAlignment="1">
      <alignment/>
    </xf>
    <xf numFmtId="3" fontId="0" fillId="0" borderId="0" xfId="0" applyAlignment="1">
      <alignment horizontal="right" vertical="top"/>
    </xf>
    <xf numFmtId="164" fontId="4" fillId="4" borderId="10" xfId="38" applyNumberFormat="1" applyFont="1" applyFill="1" applyBorder="1" applyAlignment="1">
      <alignment horizontal="center" vertical="center" wrapText="1"/>
    </xf>
    <xf numFmtId="3" fontId="7" fillId="0" borderId="14" xfId="0" applyFont="1" applyFill="1" applyBorder="1" applyAlignment="1">
      <alignment/>
    </xf>
    <xf numFmtId="165" fontId="7" fillId="0" borderId="14" xfId="34" applyNumberFormat="1" applyFont="1" applyFill="1" applyBorder="1" applyAlignment="1">
      <alignment/>
    </xf>
    <xf numFmtId="3" fontId="3" fillId="9" borderId="16" xfId="0" applyFont="1" applyFill="1" applyBorder="1" applyAlignment="1">
      <alignment/>
    </xf>
    <xf numFmtId="165" fontId="3" fillId="9" borderId="16" xfId="34" applyNumberFormat="1" applyFont="1" applyFill="1" applyBorder="1" applyAlignment="1">
      <alignment/>
    </xf>
    <xf numFmtId="3" fontId="45" fillId="0" borderId="0" xfId="0" applyFont="1" applyAlignment="1">
      <alignment vertical="center"/>
    </xf>
    <xf numFmtId="3" fontId="6" fillId="33" borderId="0" xfId="0" applyFont="1" applyFill="1" applyAlignment="1">
      <alignment horizontal="center" vertical="center" wrapText="1"/>
    </xf>
    <xf numFmtId="3" fontId="0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B3"/>
    </sheetView>
  </sheetViews>
  <sheetFormatPr defaultColWidth="9.00390625" defaultRowHeight="12.75"/>
  <cols>
    <col min="1" max="1" width="46.875" style="0" customWidth="1"/>
    <col min="2" max="2" width="19.875" style="0" customWidth="1"/>
  </cols>
  <sheetData>
    <row r="1" spans="1:2" ht="29.25" customHeight="1">
      <c r="A1" s="63" t="s">
        <v>181</v>
      </c>
      <c r="B1" s="57" t="s">
        <v>179</v>
      </c>
    </row>
    <row r="2" spans="1:2" ht="45.75" customHeight="1">
      <c r="A2" s="64" t="s">
        <v>182</v>
      </c>
      <c r="B2" s="64"/>
    </row>
    <row r="3" spans="1:2" ht="27.75" customHeight="1" thickBot="1">
      <c r="A3" s="65" t="s">
        <v>138</v>
      </c>
      <c r="B3" s="65"/>
    </row>
    <row r="4" spans="1:2" ht="51.75" customHeight="1" thickBot="1">
      <c r="A4" s="1" t="s">
        <v>0</v>
      </c>
      <c r="B4" s="58" t="s">
        <v>180</v>
      </c>
    </row>
    <row r="5" spans="1:2" ht="15" customHeight="1">
      <c r="A5" s="2" t="s">
        <v>1</v>
      </c>
      <c r="B5" s="26"/>
    </row>
    <row r="6" spans="1:2" ht="12.75">
      <c r="A6" s="5" t="s">
        <v>2</v>
      </c>
      <c r="B6" s="31">
        <f>3310000+15000</f>
        <v>3325000</v>
      </c>
    </row>
    <row r="7" spans="1:2" ht="12.75">
      <c r="A7" s="5" t="s">
        <v>3</v>
      </c>
      <c r="B7" s="31">
        <f>SUM(B9:B14)</f>
        <v>230629.3</v>
      </c>
    </row>
    <row r="8" spans="1:2" ht="9.75" customHeight="1">
      <c r="A8" s="3" t="s">
        <v>4</v>
      </c>
      <c r="B8" s="31"/>
    </row>
    <row r="9" spans="1:2" ht="12.75">
      <c r="A9" s="4" t="s">
        <v>5</v>
      </c>
      <c r="B9" s="32">
        <v>4000</v>
      </c>
    </row>
    <row r="10" spans="1:2" ht="12.75">
      <c r="A10" s="4" t="s">
        <v>6</v>
      </c>
      <c r="B10" s="32">
        <v>45000</v>
      </c>
    </row>
    <row r="11" spans="1:2" ht="12.75">
      <c r="A11" s="4" t="s">
        <v>158</v>
      </c>
      <c r="B11" s="32">
        <v>0</v>
      </c>
    </row>
    <row r="12" spans="1:2" ht="12.75">
      <c r="A12" s="4" t="s">
        <v>164</v>
      </c>
      <c r="B12" s="32">
        <v>41363</v>
      </c>
    </row>
    <row r="13" spans="1:2" ht="12.75">
      <c r="A13" s="4" t="s">
        <v>120</v>
      </c>
      <c r="B13" s="32">
        <v>21478.3</v>
      </c>
    </row>
    <row r="14" spans="1:2" ht="12.75">
      <c r="A14" s="4" t="s">
        <v>7</v>
      </c>
      <c r="B14" s="32">
        <f>SUM(B15:B20)</f>
        <v>118788</v>
      </c>
    </row>
    <row r="15" spans="1:2" ht="12.75">
      <c r="A15" s="4" t="s">
        <v>8</v>
      </c>
      <c r="B15" s="32">
        <v>40481</v>
      </c>
    </row>
    <row r="16" spans="1:2" ht="12.75">
      <c r="A16" s="4" t="s">
        <v>96</v>
      </c>
      <c r="B16" s="32">
        <v>8457</v>
      </c>
    </row>
    <row r="17" spans="1:2" ht="12.75">
      <c r="A17" s="4" t="s">
        <v>9</v>
      </c>
      <c r="B17" s="32">
        <v>24582</v>
      </c>
    </row>
    <row r="18" spans="1:2" ht="12.75">
      <c r="A18" s="4" t="s">
        <v>10</v>
      </c>
      <c r="B18" s="32">
        <v>11340</v>
      </c>
    </row>
    <row r="19" spans="1:2" ht="12.75">
      <c r="A19" s="4" t="s">
        <v>165</v>
      </c>
      <c r="B19" s="32">
        <v>232</v>
      </c>
    </row>
    <row r="20" spans="1:2" ht="12.75">
      <c r="A20" s="4" t="s">
        <v>11</v>
      </c>
      <c r="B20" s="32">
        <v>33696</v>
      </c>
    </row>
    <row r="21" spans="1:2" ht="12.75">
      <c r="A21" s="5" t="s">
        <v>126</v>
      </c>
      <c r="B21" s="31">
        <v>15000</v>
      </c>
    </row>
    <row r="22" spans="1:2" ht="12.75">
      <c r="A22" s="5" t="s">
        <v>155</v>
      </c>
      <c r="B22" s="31">
        <f>SUM(B24:B26)</f>
        <v>74899</v>
      </c>
    </row>
    <row r="23" spans="1:2" ht="9.75" customHeight="1">
      <c r="A23" s="3" t="s">
        <v>12</v>
      </c>
      <c r="B23" s="31"/>
    </row>
    <row r="24" spans="1:2" ht="12.75">
      <c r="A24" s="4" t="s">
        <v>13</v>
      </c>
      <c r="B24" s="32">
        <v>74649</v>
      </c>
    </row>
    <row r="25" spans="1:2" ht="12.75">
      <c r="A25" s="4" t="s">
        <v>156</v>
      </c>
      <c r="B25" s="32">
        <v>250</v>
      </c>
    </row>
    <row r="26" spans="1:2" ht="13.5" thickBot="1">
      <c r="A26" s="4" t="s">
        <v>157</v>
      </c>
      <c r="B26" s="32">
        <v>0</v>
      </c>
    </row>
    <row r="27" spans="1:2" ht="21.75" customHeight="1" thickBot="1">
      <c r="A27" s="20" t="s">
        <v>14</v>
      </c>
      <c r="B27" s="33">
        <f>B6+B7+B22+B21</f>
        <v>3645528.3</v>
      </c>
    </row>
    <row r="28" spans="1:2" ht="21" customHeight="1" thickTop="1">
      <c r="A28" s="5" t="s">
        <v>15</v>
      </c>
      <c r="B28" s="34"/>
    </row>
    <row r="29" spans="1:2" ht="19.5" customHeight="1">
      <c r="A29" s="21" t="s">
        <v>16</v>
      </c>
      <c r="B29" s="35">
        <f>B30+B39</f>
        <v>51762.3</v>
      </c>
    </row>
    <row r="30" spans="1:2" ht="15" customHeight="1">
      <c r="A30" s="6" t="s">
        <v>17</v>
      </c>
      <c r="B30" s="36">
        <f>SUM(B32:B38)</f>
        <v>51762.3</v>
      </c>
    </row>
    <row r="31" spans="1:2" ht="10.5" customHeight="1">
      <c r="A31" s="3" t="s">
        <v>12</v>
      </c>
      <c r="B31" s="34"/>
    </row>
    <row r="32" spans="1:2" ht="12.75" customHeight="1">
      <c r="A32" s="4" t="s">
        <v>18</v>
      </c>
      <c r="B32" s="32">
        <v>17854.4</v>
      </c>
    </row>
    <row r="33" spans="1:2" ht="12.75" customHeight="1">
      <c r="A33" s="4" t="s">
        <v>117</v>
      </c>
      <c r="B33" s="32">
        <v>4208.9</v>
      </c>
    </row>
    <row r="34" spans="1:2" ht="12.75" customHeight="1">
      <c r="A34" s="4" t="s">
        <v>19</v>
      </c>
      <c r="B34" s="32">
        <v>1100</v>
      </c>
    </row>
    <row r="35" spans="1:2" ht="12.75" customHeight="1">
      <c r="A35" s="4" t="s">
        <v>20</v>
      </c>
      <c r="B35" s="32">
        <v>19225</v>
      </c>
    </row>
    <row r="36" spans="1:2" ht="12.75" customHeight="1">
      <c r="A36" s="4" t="s">
        <v>102</v>
      </c>
      <c r="B36" s="32">
        <v>500</v>
      </c>
    </row>
    <row r="37" spans="1:2" ht="12.75" customHeight="1" hidden="1">
      <c r="A37" s="4" t="s">
        <v>119</v>
      </c>
      <c r="B37" s="32"/>
    </row>
    <row r="38" spans="1:2" ht="12.75" customHeight="1">
      <c r="A38" s="4" t="s">
        <v>21</v>
      </c>
      <c r="B38" s="32">
        <v>8874</v>
      </c>
    </row>
    <row r="39" spans="1:2" ht="12.75" customHeight="1">
      <c r="A39" s="25" t="s">
        <v>22</v>
      </c>
      <c r="B39" s="37">
        <f>B42+B41</f>
        <v>0</v>
      </c>
    </row>
    <row r="40" spans="1:2" ht="9" customHeight="1" hidden="1">
      <c r="A40" s="3" t="s">
        <v>12</v>
      </c>
      <c r="B40" s="34"/>
    </row>
    <row r="41" spans="1:2" ht="12.75" customHeight="1" hidden="1">
      <c r="A41" s="4" t="s">
        <v>21</v>
      </c>
      <c r="B41" s="34"/>
    </row>
    <row r="42" spans="1:2" ht="12.75" customHeight="1" hidden="1">
      <c r="A42" s="7" t="s">
        <v>105</v>
      </c>
      <c r="B42" s="38"/>
    </row>
    <row r="43" spans="1:2" ht="19.5" customHeight="1">
      <c r="A43" s="21" t="s">
        <v>23</v>
      </c>
      <c r="B43" s="35">
        <f>B44+B53</f>
        <v>321211.5</v>
      </c>
    </row>
    <row r="44" spans="1:2" ht="15" customHeight="1">
      <c r="A44" s="6" t="s">
        <v>82</v>
      </c>
      <c r="B44" s="36">
        <f>SUM(B46:B52)</f>
        <v>321211.5</v>
      </c>
    </row>
    <row r="45" spans="1:2" ht="10.5" customHeight="1">
      <c r="A45" s="3" t="s">
        <v>12</v>
      </c>
      <c r="B45" s="34"/>
    </row>
    <row r="46" spans="1:2" ht="12.75" customHeight="1">
      <c r="A46" s="4" t="s">
        <v>118</v>
      </c>
      <c r="B46" s="32">
        <v>163347.3</v>
      </c>
    </row>
    <row r="47" spans="1:2" ht="12.75" customHeight="1">
      <c r="A47" s="4" t="s">
        <v>117</v>
      </c>
      <c r="B47" s="32">
        <v>55659.6</v>
      </c>
    </row>
    <row r="48" spans="1:2" ht="12.75" customHeight="1">
      <c r="A48" s="4" t="s">
        <v>24</v>
      </c>
      <c r="B48" s="32">
        <v>200</v>
      </c>
    </row>
    <row r="49" spans="1:2" ht="12.75" customHeight="1">
      <c r="A49" s="4" t="s">
        <v>20</v>
      </c>
      <c r="B49" s="32">
        <v>42471.6</v>
      </c>
    </row>
    <row r="50" spans="1:2" ht="12.75" customHeight="1">
      <c r="A50" s="4" t="s">
        <v>25</v>
      </c>
      <c r="B50" s="32">
        <v>58897</v>
      </c>
    </row>
    <row r="51" spans="1:2" ht="12.75" customHeight="1">
      <c r="A51" s="4" t="s">
        <v>26</v>
      </c>
      <c r="B51" s="32">
        <v>636</v>
      </c>
    </row>
    <row r="52" spans="1:2" ht="12.75" customHeight="1" hidden="1">
      <c r="A52" s="4" t="s">
        <v>27</v>
      </c>
      <c r="B52" s="32"/>
    </row>
    <row r="53" spans="1:2" ht="12.75" customHeight="1" thickBot="1">
      <c r="A53" s="59" t="s">
        <v>22</v>
      </c>
      <c r="B53" s="60">
        <f>B55</f>
        <v>0</v>
      </c>
    </row>
    <row r="54" spans="1:2" ht="9" customHeight="1" hidden="1">
      <c r="A54" s="3" t="s">
        <v>12</v>
      </c>
      <c r="B54" s="32"/>
    </row>
    <row r="55" spans="1:2" ht="12.75" customHeight="1" hidden="1">
      <c r="A55" s="7" t="s">
        <v>29</v>
      </c>
      <c r="B55" s="38"/>
    </row>
    <row r="56" spans="1:2" ht="18.75" customHeight="1">
      <c r="A56" s="21" t="s">
        <v>153</v>
      </c>
      <c r="B56" s="35">
        <f>B57+B61</f>
        <v>63980</v>
      </c>
    </row>
    <row r="57" spans="1:2" ht="15" customHeight="1">
      <c r="A57" s="6" t="s">
        <v>17</v>
      </c>
      <c r="B57" s="36">
        <f>SUM(B59:B60)</f>
        <v>18980</v>
      </c>
    </row>
    <row r="58" spans="1:2" ht="10.5" customHeight="1">
      <c r="A58" s="3" t="s">
        <v>12</v>
      </c>
      <c r="B58" s="34"/>
    </row>
    <row r="59" spans="1:2" ht="15" customHeight="1">
      <c r="A59" s="4" t="s">
        <v>20</v>
      </c>
      <c r="B59" s="32">
        <v>18980</v>
      </c>
    </row>
    <row r="60" spans="1:2" ht="14.25" customHeight="1" hidden="1">
      <c r="A60" s="4" t="s">
        <v>151</v>
      </c>
      <c r="B60" s="32"/>
    </row>
    <row r="61" spans="1:2" ht="15" customHeight="1">
      <c r="A61" s="6" t="s">
        <v>22</v>
      </c>
      <c r="B61" s="36">
        <f>SUM(B63:B65)</f>
        <v>45000</v>
      </c>
    </row>
    <row r="62" spans="1:2" ht="10.5" customHeight="1">
      <c r="A62" s="3" t="s">
        <v>12</v>
      </c>
      <c r="B62" s="34"/>
    </row>
    <row r="63" spans="1:2" ht="12.75" customHeight="1">
      <c r="A63" s="7" t="s">
        <v>28</v>
      </c>
      <c r="B63" s="38">
        <v>45000</v>
      </c>
    </row>
    <row r="64" spans="1:2" ht="12.75" customHeight="1" hidden="1">
      <c r="A64" s="4" t="s">
        <v>85</v>
      </c>
      <c r="B64" s="32"/>
    </row>
    <row r="65" spans="1:2" ht="12.75" customHeight="1" hidden="1">
      <c r="A65" s="7" t="s">
        <v>29</v>
      </c>
      <c r="B65" s="38"/>
    </row>
    <row r="66" spans="1:2" ht="18.75" customHeight="1">
      <c r="A66" s="21" t="s">
        <v>30</v>
      </c>
      <c r="B66" s="35">
        <f>B67+B71</f>
        <v>7660</v>
      </c>
    </row>
    <row r="67" spans="1:2" ht="14.25" customHeight="1">
      <c r="A67" s="6" t="s">
        <v>17</v>
      </c>
      <c r="B67" s="36">
        <f>B70+B69</f>
        <v>7660</v>
      </c>
    </row>
    <row r="68" spans="1:2" ht="10.5" customHeight="1">
      <c r="A68" s="3" t="s">
        <v>12</v>
      </c>
      <c r="B68" s="34"/>
    </row>
    <row r="69" spans="1:2" ht="12.75" customHeight="1" hidden="1">
      <c r="A69" s="4" t="s">
        <v>83</v>
      </c>
      <c r="B69" s="34"/>
    </row>
    <row r="70" spans="1:2" ht="12.75" customHeight="1">
      <c r="A70" s="4" t="s">
        <v>20</v>
      </c>
      <c r="B70" s="40">
        <v>7660</v>
      </c>
    </row>
    <row r="71" spans="1:2" ht="12.75" customHeight="1">
      <c r="A71" s="25" t="s">
        <v>22</v>
      </c>
      <c r="B71" s="39">
        <v>0</v>
      </c>
    </row>
    <row r="72" spans="1:2" ht="12.75" customHeight="1" hidden="1">
      <c r="A72" s="3" t="s">
        <v>12</v>
      </c>
      <c r="B72" s="32"/>
    </row>
    <row r="73" spans="1:2" ht="12.75" customHeight="1" hidden="1">
      <c r="A73" s="7" t="s">
        <v>85</v>
      </c>
      <c r="B73" s="38"/>
    </row>
    <row r="74" spans="1:2" ht="18.75" customHeight="1">
      <c r="A74" s="21" t="s">
        <v>31</v>
      </c>
      <c r="B74" s="35">
        <f>B75+B84</f>
        <v>1112721</v>
      </c>
    </row>
    <row r="75" spans="1:2" ht="15" customHeight="1">
      <c r="A75" s="6" t="s">
        <v>84</v>
      </c>
      <c r="B75" s="36">
        <f>SUM(B77:B83)</f>
        <v>1112721</v>
      </c>
    </row>
    <row r="76" spans="1:2" ht="8.25" customHeight="1">
      <c r="A76" s="3" t="s">
        <v>125</v>
      </c>
      <c r="B76" s="34"/>
    </row>
    <row r="77" spans="1:2" ht="12.75" customHeight="1">
      <c r="A77" s="4" t="s">
        <v>32</v>
      </c>
      <c r="B77" s="34"/>
    </row>
    <row r="78" spans="1:2" ht="12.75" customHeight="1">
      <c r="A78" s="4" t="s">
        <v>33</v>
      </c>
      <c r="B78" s="32">
        <v>296942</v>
      </c>
    </row>
    <row r="79" spans="1:2" ht="12.75" customHeight="1" hidden="1">
      <c r="A79" s="4" t="s">
        <v>131</v>
      </c>
      <c r="B79" s="32"/>
    </row>
    <row r="80" spans="1:2" ht="12.75" customHeight="1">
      <c r="A80" s="4" t="s">
        <v>34</v>
      </c>
      <c r="B80" s="32">
        <v>376300</v>
      </c>
    </row>
    <row r="81" spans="1:2" ht="12.75" customHeight="1">
      <c r="A81" s="4" t="s">
        <v>35</v>
      </c>
      <c r="B81" s="32">
        <v>20979</v>
      </c>
    </row>
    <row r="82" spans="1:2" ht="12.75" customHeight="1" hidden="1">
      <c r="A82" s="4" t="s">
        <v>108</v>
      </c>
      <c r="B82" s="32"/>
    </row>
    <row r="83" spans="1:2" ht="12.75" customHeight="1">
      <c r="A83" s="4" t="s">
        <v>20</v>
      </c>
      <c r="B83" s="32">
        <v>418500</v>
      </c>
    </row>
    <row r="84" spans="1:2" ht="12.75" customHeight="1">
      <c r="A84" s="25" t="s">
        <v>22</v>
      </c>
      <c r="B84" s="37">
        <v>0</v>
      </c>
    </row>
    <row r="85" spans="1:2" ht="9.75" customHeight="1" hidden="1">
      <c r="A85" s="3" t="s">
        <v>12</v>
      </c>
      <c r="B85" s="41"/>
    </row>
    <row r="86" spans="1:2" ht="12.75" customHeight="1" hidden="1">
      <c r="A86" s="4" t="s">
        <v>29</v>
      </c>
      <c r="B86" s="41"/>
    </row>
    <row r="87" spans="1:2" ht="18.75" customHeight="1">
      <c r="A87" s="21" t="s">
        <v>36</v>
      </c>
      <c r="B87" s="35">
        <f>B88+B92</f>
        <v>31080.8</v>
      </c>
    </row>
    <row r="88" spans="1:2" ht="12.75" customHeight="1">
      <c r="A88" s="6" t="s">
        <v>86</v>
      </c>
      <c r="B88" s="36">
        <f>SUM(B90:B91)</f>
        <v>29080.8</v>
      </c>
    </row>
    <row r="89" spans="1:2" ht="10.5" customHeight="1">
      <c r="A89" s="3" t="s">
        <v>4</v>
      </c>
      <c r="B89" s="34"/>
    </row>
    <row r="90" spans="1:2" ht="12.75" customHeight="1">
      <c r="A90" s="4" t="s">
        <v>20</v>
      </c>
      <c r="B90" s="32">
        <v>5080.8</v>
      </c>
    </row>
    <row r="91" spans="1:2" ht="12.75" customHeight="1">
      <c r="A91" s="4" t="s">
        <v>87</v>
      </c>
      <c r="B91" s="32">
        <v>24000</v>
      </c>
    </row>
    <row r="92" spans="1:2" ht="12.75" customHeight="1">
      <c r="A92" s="6" t="s">
        <v>22</v>
      </c>
      <c r="B92" s="36">
        <f>SUM(B94:B94)</f>
        <v>2000</v>
      </c>
    </row>
    <row r="93" spans="1:2" ht="10.5" customHeight="1">
      <c r="A93" s="3" t="s">
        <v>4</v>
      </c>
      <c r="B93" s="34"/>
    </row>
    <row r="94" spans="1:2" ht="12.75" customHeight="1">
      <c r="A94" s="7" t="s">
        <v>29</v>
      </c>
      <c r="B94" s="38">
        <v>2000</v>
      </c>
    </row>
    <row r="95" spans="1:2" ht="28.5" customHeight="1">
      <c r="A95" s="23" t="s">
        <v>129</v>
      </c>
      <c r="B95" s="35">
        <f>B96+B101</f>
        <v>2130.7</v>
      </c>
    </row>
    <row r="96" spans="1:2" ht="15" customHeight="1">
      <c r="A96" s="6" t="s">
        <v>17</v>
      </c>
      <c r="B96" s="36">
        <f>SUM(B98:B100)</f>
        <v>2130.7</v>
      </c>
    </row>
    <row r="97" spans="1:2" ht="10.5" customHeight="1">
      <c r="A97" s="3" t="s">
        <v>12</v>
      </c>
      <c r="B97" s="34"/>
    </row>
    <row r="98" spans="1:2" ht="12.75" customHeight="1">
      <c r="A98" s="4" t="s">
        <v>20</v>
      </c>
      <c r="B98" s="32">
        <v>2130.7</v>
      </c>
    </row>
    <row r="99" spans="1:2" ht="12.75" customHeight="1" hidden="1">
      <c r="A99" s="8" t="s">
        <v>116</v>
      </c>
      <c r="B99" s="32"/>
    </row>
    <row r="100" spans="1:2" ht="12.75" customHeight="1" hidden="1">
      <c r="A100" s="8" t="s">
        <v>38</v>
      </c>
      <c r="B100" s="32"/>
    </row>
    <row r="101" spans="1:2" ht="12.75" customHeight="1">
      <c r="A101" s="25" t="s">
        <v>22</v>
      </c>
      <c r="B101" s="37">
        <v>0</v>
      </c>
    </row>
    <row r="102" spans="1:2" ht="12.75" customHeight="1" hidden="1">
      <c r="A102" s="3" t="s">
        <v>12</v>
      </c>
      <c r="B102" s="41"/>
    </row>
    <row r="103" spans="1:2" ht="12.75" customHeight="1" hidden="1">
      <c r="A103" s="4" t="s">
        <v>88</v>
      </c>
      <c r="B103" s="41"/>
    </row>
    <row r="104" spans="1:2" ht="12.75" customHeight="1" hidden="1">
      <c r="A104" s="8" t="s">
        <v>37</v>
      </c>
      <c r="B104" s="41"/>
    </row>
    <row r="105" spans="1:2" ht="12.75" customHeight="1" hidden="1">
      <c r="A105" s="7" t="s">
        <v>29</v>
      </c>
      <c r="B105" s="38"/>
    </row>
    <row r="106" spans="1:2" ht="21.75" customHeight="1">
      <c r="A106" s="21" t="s">
        <v>39</v>
      </c>
      <c r="B106" s="35">
        <f>B107+B111</f>
        <v>342719.7</v>
      </c>
    </row>
    <row r="107" spans="1:2" ht="12.75" customHeight="1">
      <c r="A107" s="6" t="s">
        <v>40</v>
      </c>
      <c r="B107" s="36">
        <f>SUM(B109:B110)</f>
        <v>342719.7</v>
      </c>
    </row>
    <row r="108" spans="1:2" ht="10.5" customHeight="1">
      <c r="A108" s="3" t="s">
        <v>12</v>
      </c>
      <c r="B108" s="34"/>
    </row>
    <row r="109" spans="1:2" ht="12.75" customHeight="1">
      <c r="A109" s="4" t="s">
        <v>35</v>
      </c>
      <c r="B109" s="32">
        <v>317070.7</v>
      </c>
    </row>
    <row r="110" spans="1:2" ht="12.75" customHeight="1">
      <c r="A110" s="4" t="s">
        <v>41</v>
      </c>
      <c r="B110" s="32">
        <v>25649</v>
      </c>
    </row>
    <row r="111" spans="1:2" ht="12.75" customHeight="1">
      <c r="A111" s="25" t="s">
        <v>22</v>
      </c>
      <c r="B111" s="37">
        <v>0</v>
      </c>
    </row>
    <row r="112" spans="1:2" ht="9.75" customHeight="1" hidden="1">
      <c r="A112" s="3" t="s">
        <v>12</v>
      </c>
      <c r="B112" s="41"/>
    </row>
    <row r="113" spans="1:2" ht="12.75" customHeight="1" hidden="1">
      <c r="A113" s="4" t="s">
        <v>88</v>
      </c>
      <c r="B113" s="41"/>
    </row>
    <row r="114" spans="1:2" ht="12.75" customHeight="1" hidden="1">
      <c r="A114" s="7" t="s">
        <v>85</v>
      </c>
      <c r="B114" s="42"/>
    </row>
    <row r="115" spans="1:2" ht="21.75" customHeight="1">
      <c r="A115" s="21" t="s">
        <v>42</v>
      </c>
      <c r="B115" s="35">
        <f>B116+B123</f>
        <v>379723.5</v>
      </c>
    </row>
    <row r="116" spans="1:2" ht="12.75" customHeight="1">
      <c r="A116" s="6" t="s">
        <v>89</v>
      </c>
      <c r="B116" s="36">
        <f>SUM(B118:B122)</f>
        <v>379723.5</v>
      </c>
    </row>
    <row r="117" spans="1:2" ht="10.5" customHeight="1">
      <c r="A117" s="3" t="s">
        <v>12</v>
      </c>
      <c r="B117" s="34"/>
    </row>
    <row r="118" spans="1:2" ht="12.75" customHeight="1">
      <c r="A118" s="4" t="s">
        <v>35</v>
      </c>
      <c r="B118" s="32">
        <v>223604</v>
      </c>
    </row>
    <row r="119" spans="1:2" ht="12.75" customHeight="1">
      <c r="A119" s="4" t="s">
        <v>169</v>
      </c>
      <c r="B119" s="32">
        <v>11769</v>
      </c>
    </row>
    <row r="120" spans="1:2" ht="12.75" customHeight="1">
      <c r="A120" s="4" t="s">
        <v>109</v>
      </c>
      <c r="B120" s="32">
        <v>100000</v>
      </c>
    </row>
    <row r="121" spans="1:2" ht="12.75" customHeight="1">
      <c r="A121" s="4" t="s">
        <v>140</v>
      </c>
      <c r="B121" s="32">
        <v>30000</v>
      </c>
    </row>
    <row r="122" spans="1:2" ht="12.75" customHeight="1">
      <c r="A122" s="4" t="s">
        <v>41</v>
      </c>
      <c r="B122" s="32">
        <v>14350.5</v>
      </c>
    </row>
    <row r="123" spans="1:2" ht="12.75" customHeight="1">
      <c r="A123" s="25" t="s">
        <v>22</v>
      </c>
      <c r="B123" s="37">
        <v>0</v>
      </c>
    </row>
    <row r="124" spans="1:2" ht="9.75" customHeight="1" hidden="1">
      <c r="A124" s="3" t="s">
        <v>12</v>
      </c>
      <c r="B124" s="41"/>
    </row>
    <row r="125" spans="1:2" ht="12.75" customHeight="1" hidden="1">
      <c r="A125" s="4" t="s">
        <v>29</v>
      </c>
      <c r="B125" s="41"/>
    </row>
    <row r="126" spans="1:2" ht="21.75" customHeight="1">
      <c r="A126" s="21" t="s">
        <v>43</v>
      </c>
      <c r="B126" s="35">
        <f>B127+B132</f>
        <v>153568.4</v>
      </c>
    </row>
    <row r="127" spans="1:2" ht="15" customHeight="1">
      <c r="A127" s="6" t="s">
        <v>44</v>
      </c>
      <c r="B127" s="36">
        <f>SUM(B129:B131)</f>
        <v>153568.4</v>
      </c>
    </row>
    <row r="128" spans="1:2" ht="10.5" customHeight="1">
      <c r="A128" s="3" t="s">
        <v>12</v>
      </c>
      <c r="B128" s="43"/>
    </row>
    <row r="129" spans="1:2" ht="12.75" customHeight="1">
      <c r="A129" s="4" t="s">
        <v>35</v>
      </c>
      <c r="B129" s="32">
        <f>133049.9+200</f>
        <v>133249.9</v>
      </c>
    </row>
    <row r="130" spans="1:2" ht="12.75" customHeight="1">
      <c r="A130" s="4" t="s">
        <v>115</v>
      </c>
      <c r="B130" s="32">
        <v>3294</v>
      </c>
    </row>
    <row r="131" spans="1:2" ht="12.75" customHeight="1">
      <c r="A131" s="4" t="s">
        <v>20</v>
      </c>
      <c r="B131" s="32">
        <v>17024.5</v>
      </c>
    </row>
    <row r="132" spans="1:2" ht="12.75" customHeight="1">
      <c r="A132" s="25" t="s">
        <v>22</v>
      </c>
      <c r="B132" s="37">
        <v>0</v>
      </c>
    </row>
    <row r="133" spans="1:2" ht="9.75" customHeight="1" hidden="1">
      <c r="A133" s="3" t="s">
        <v>4</v>
      </c>
      <c r="B133" s="34"/>
    </row>
    <row r="134" spans="1:2" ht="15" customHeight="1" hidden="1">
      <c r="A134" s="4" t="s">
        <v>85</v>
      </c>
      <c r="B134" s="34"/>
    </row>
    <row r="135" spans="1:2" ht="12.75" customHeight="1" hidden="1">
      <c r="A135" s="7" t="s">
        <v>97</v>
      </c>
      <c r="B135" s="38"/>
    </row>
    <row r="136" spans="1:2" ht="19.5" customHeight="1">
      <c r="A136" s="21" t="s">
        <v>130</v>
      </c>
      <c r="B136" s="35">
        <f>B137+B145</f>
        <v>425212.6</v>
      </c>
    </row>
    <row r="137" spans="1:2" ht="12.75" customHeight="1">
      <c r="A137" s="6" t="s">
        <v>17</v>
      </c>
      <c r="B137" s="36">
        <f>SUM(B139:B144)</f>
        <v>14593</v>
      </c>
    </row>
    <row r="138" spans="1:2" ht="12.75" customHeight="1">
      <c r="A138" s="3" t="s">
        <v>12</v>
      </c>
      <c r="B138" s="34"/>
    </row>
    <row r="139" spans="1:2" ht="12.75" customHeight="1">
      <c r="A139" s="4" t="s">
        <v>20</v>
      </c>
      <c r="B139" s="32">
        <v>582</v>
      </c>
    </row>
    <row r="140" spans="1:2" ht="12.75" customHeight="1">
      <c r="A140" s="8" t="s">
        <v>116</v>
      </c>
      <c r="B140" s="32">
        <v>850</v>
      </c>
    </row>
    <row r="141" spans="1:2" ht="12.75" customHeight="1" hidden="1">
      <c r="A141" s="8" t="s">
        <v>150</v>
      </c>
      <c r="B141" s="32"/>
    </row>
    <row r="142" spans="1:2" ht="12.75" customHeight="1">
      <c r="A142" s="8" t="s">
        <v>132</v>
      </c>
      <c r="B142" s="32">
        <v>3361</v>
      </c>
    </row>
    <row r="143" spans="1:2" ht="12.75" customHeight="1">
      <c r="A143" s="8" t="s">
        <v>160</v>
      </c>
      <c r="B143" s="32">
        <v>6300</v>
      </c>
    </row>
    <row r="144" spans="1:2" ht="12.75" customHeight="1">
      <c r="A144" s="4" t="s">
        <v>161</v>
      </c>
      <c r="B144" s="32">
        <v>3500</v>
      </c>
    </row>
    <row r="145" spans="1:2" ht="12.75" customHeight="1">
      <c r="A145" s="6" t="s">
        <v>22</v>
      </c>
      <c r="B145" s="36">
        <f>SUM(B147:B154)</f>
        <v>410619.6</v>
      </c>
    </row>
    <row r="146" spans="1:2" ht="12.75" customHeight="1">
      <c r="A146" s="3" t="s">
        <v>12</v>
      </c>
      <c r="B146" s="41"/>
    </row>
    <row r="147" spans="1:2" ht="12.75" customHeight="1" hidden="1">
      <c r="A147" s="8" t="s">
        <v>150</v>
      </c>
      <c r="B147" s="32">
        <v>0</v>
      </c>
    </row>
    <row r="148" spans="1:2" ht="12.75" customHeight="1">
      <c r="A148" s="4" t="s">
        <v>132</v>
      </c>
      <c r="B148" s="32">
        <v>4865</v>
      </c>
    </row>
    <row r="149" spans="1:2" ht="12.75" customHeight="1">
      <c r="A149" s="4" t="s">
        <v>133</v>
      </c>
      <c r="B149" s="32">
        <v>13580</v>
      </c>
    </row>
    <row r="150" spans="1:2" ht="13.5" customHeight="1">
      <c r="A150" s="28" t="s">
        <v>178</v>
      </c>
      <c r="B150" s="41">
        <f>280644.6+50000</f>
        <v>330644.6</v>
      </c>
    </row>
    <row r="151" spans="1:2" ht="12.75" customHeight="1">
      <c r="A151" s="8" t="s">
        <v>168</v>
      </c>
      <c r="B151" s="41">
        <f>27830+1000</f>
        <v>28830</v>
      </c>
    </row>
    <row r="152" spans="1:2" ht="12.75" customHeight="1">
      <c r="A152" s="8" t="s">
        <v>134</v>
      </c>
      <c r="B152" s="41">
        <v>32700</v>
      </c>
    </row>
    <row r="153" spans="1:2" ht="12.75" customHeight="1">
      <c r="A153" s="9" t="s">
        <v>159</v>
      </c>
      <c r="B153" s="42">
        <v>0</v>
      </c>
    </row>
    <row r="154" spans="1:2" ht="12.75" customHeight="1" hidden="1">
      <c r="A154" s="8" t="s">
        <v>29</v>
      </c>
      <c r="B154" s="41"/>
    </row>
    <row r="155" spans="1:2" ht="21.75" customHeight="1">
      <c r="A155" s="21" t="s">
        <v>45</v>
      </c>
      <c r="B155" s="35">
        <f>B156+B161</f>
        <v>171493.2</v>
      </c>
    </row>
    <row r="156" spans="1:2" ht="13.5" customHeight="1">
      <c r="A156" s="6" t="s">
        <v>46</v>
      </c>
      <c r="B156" s="36">
        <f>SUM(B158:B160)</f>
        <v>171493.2</v>
      </c>
    </row>
    <row r="157" spans="1:2" ht="12.75" customHeight="1">
      <c r="A157" s="3" t="s">
        <v>12</v>
      </c>
      <c r="B157" s="44"/>
    </row>
    <row r="158" spans="1:2" ht="12.75" customHeight="1">
      <c r="A158" s="4" t="s">
        <v>47</v>
      </c>
      <c r="B158" s="32">
        <f>129589.6+8000</f>
        <v>137589.6</v>
      </c>
    </row>
    <row r="159" spans="1:2" ht="12.75" customHeight="1">
      <c r="A159" s="4" t="s">
        <v>107</v>
      </c>
      <c r="B159" s="32">
        <v>26000</v>
      </c>
    </row>
    <row r="160" spans="1:2" ht="12.75" customHeight="1">
      <c r="A160" s="4" t="s">
        <v>20</v>
      </c>
      <c r="B160" s="32">
        <v>7903.6</v>
      </c>
    </row>
    <row r="161" spans="1:2" ht="12.75" customHeight="1">
      <c r="A161" s="25" t="s">
        <v>22</v>
      </c>
      <c r="B161" s="37">
        <v>0</v>
      </c>
    </row>
    <row r="162" spans="1:2" ht="9.75" customHeight="1" hidden="1">
      <c r="A162" s="3" t="s">
        <v>4</v>
      </c>
      <c r="B162" s="34"/>
    </row>
    <row r="163" spans="1:2" ht="12.75" customHeight="1" hidden="1">
      <c r="A163" s="4" t="s">
        <v>103</v>
      </c>
      <c r="B163" s="34"/>
    </row>
    <row r="164" spans="1:2" ht="12.75" customHeight="1" hidden="1">
      <c r="A164" s="7" t="s">
        <v>29</v>
      </c>
      <c r="B164" s="38"/>
    </row>
    <row r="165" spans="1:2" ht="21.75" customHeight="1">
      <c r="A165" s="30" t="s">
        <v>163</v>
      </c>
      <c r="B165" s="35">
        <f>B166+B171</f>
        <v>60860</v>
      </c>
    </row>
    <row r="166" spans="1:2" ht="12.75" customHeight="1">
      <c r="A166" s="6" t="s">
        <v>17</v>
      </c>
      <c r="B166" s="36">
        <f>SUM(B168:B170)</f>
        <v>60860</v>
      </c>
    </row>
    <row r="167" spans="1:2" ht="10.5" customHeight="1">
      <c r="A167" s="3" t="s">
        <v>12</v>
      </c>
      <c r="B167" s="34"/>
    </row>
    <row r="168" spans="1:2" ht="12.75" customHeight="1">
      <c r="A168" s="4" t="s">
        <v>20</v>
      </c>
      <c r="B168" s="32">
        <v>11350</v>
      </c>
    </row>
    <row r="169" spans="1:2" ht="12.75" customHeight="1">
      <c r="A169" s="4" t="s">
        <v>175</v>
      </c>
      <c r="B169" s="32">
        <v>1510</v>
      </c>
    </row>
    <row r="170" spans="1:2" ht="12.75" customHeight="1">
      <c r="A170" s="4" t="s">
        <v>176</v>
      </c>
      <c r="B170" s="32">
        <v>48000</v>
      </c>
    </row>
    <row r="171" spans="1:2" ht="12.75" customHeight="1">
      <c r="A171" s="6" t="s">
        <v>22</v>
      </c>
      <c r="B171" s="36">
        <f>B175+B173+B176+B174</f>
        <v>0</v>
      </c>
    </row>
    <row r="172" spans="1:2" ht="9" customHeight="1">
      <c r="A172" s="3" t="s">
        <v>12</v>
      </c>
      <c r="B172" s="41"/>
    </row>
    <row r="173" spans="1:2" ht="14.25" customHeight="1">
      <c r="A173" s="4" t="s">
        <v>167</v>
      </c>
      <c r="B173" s="41">
        <v>0</v>
      </c>
    </row>
    <row r="174" spans="1:2" ht="14.25" customHeight="1" hidden="1">
      <c r="A174" s="4" t="s">
        <v>172</v>
      </c>
      <c r="B174" s="41"/>
    </row>
    <row r="175" spans="1:2" ht="12.75" customHeight="1">
      <c r="A175" s="4" t="s">
        <v>149</v>
      </c>
      <c r="B175" s="41">
        <v>0</v>
      </c>
    </row>
    <row r="176" spans="1:2" ht="12.75" customHeight="1">
      <c r="A176" s="9" t="s">
        <v>166</v>
      </c>
      <c r="B176" s="42">
        <v>0</v>
      </c>
    </row>
    <row r="177" spans="1:2" ht="12.75" customHeight="1" hidden="1">
      <c r="A177" s="4" t="s">
        <v>97</v>
      </c>
      <c r="B177" s="41"/>
    </row>
    <row r="178" spans="1:2" ht="24.75" customHeight="1">
      <c r="A178" s="21" t="s">
        <v>48</v>
      </c>
      <c r="B178" s="35">
        <f>B179+B182</f>
        <v>3304.9</v>
      </c>
    </row>
    <row r="179" spans="1:2" ht="15" customHeight="1">
      <c r="A179" s="6" t="s">
        <v>17</v>
      </c>
      <c r="B179" s="36">
        <f>B181</f>
        <v>3304.9</v>
      </c>
    </row>
    <row r="180" spans="1:2" ht="10.5" customHeight="1">
      <c r="A180" s="3" t="s">
        <v>12</v>
      </c>
      <c r="B180" s="34"/>
    </row>
    <row r="181" spans="1:2" ht="12.75" customHeight="1">
      <c r="A181" s="4" t="s">
        <v>41</v>
      </c>
      <c r="B181" s="32">
        <v>3304.9</v>
      </c>
    </row>
    <row r="182" spans="1:2" ht="12" customHeight="1">
      <c r="A182" s="25" t="s">
        <v>22</v>
      </c>
      <c r="B182" s="37">
        <v>0</v>
      </c>
    </row>
    <row r="183" spans="1:2" ht="10.5" customHeight="1" hidden="1">
      <c r="A183" s="3" t="s">
        <v>12</v>
      </c>
      <c r="B183" s="41"/>
    </row>
    <row r="184" spans="1:2" ht="12.75" customHeight="1" hidden="1">
      <c r="A184" s="7" t="s">
        <v>29</v>
      </c>
      <c r="B184" s="38"/>
    </row>
    <row r="185" spans="1:2" ht="18.75" customHeight="1">
      <c r="A185" s="21" t="s">
        <v>49</v>
      </c>
      <c r="B185" s="35">
        <f>B186+B191</f>
        <v>53759.9</v>
      </c>
    </row>
    <row r="186" spans="1:2" ht="15" customHeight="1">
      <c r="A186" s="6" t="s">
        <v>17</v>
      </c>
      <c r="B186" s="36">
        <f>SUM(B188:B190)</f>
        <v>53759.9</v>
      </c>
    </row>
    <row r="187" spans="1:2" ht="10.5" customHeight="1">
      <c r="A187" s="3" t="s">
        <v>12</v>
      </c>
      <c r="B187" s="34"/>
    </row>
    <row r="188" spans="1:2" ht="12.75" customHeight="1">
      <c r="A188" s="4" t="s">
        <v>148</v>
      </c>
      <c r="B188" s="32">
        <v>10000</v>
      </c>
    </row>
    <row r="189" spans="1:2" ht="12.75" customHeight="1">
      <c r="A189" s="8" t="s">
        <v>162</v>
      </c>
      <c r="B189" s="32">
        <v>0</v>
      </c>
    </row>
    <row r="190" spans="1:2" ht="12.75" customHeight="1">
      <c r="A190" s="7" t="s">
        <v>137</v>
      </c>
      <c r="B190" s="38">
        <f>49000-28.7-200-7172.4+2161</f>
        <v>43759.9</v>
      </c>
    </row>
    <row r="191" spans="1:2" ht="12.75" customHeight="1" hidden="1">
      <c r="A191" s="6" t="s">
        <v>22</v>
      </c>
      <c r="B191" s="36">
        <f>B193</f>
        <v>0</v>
      </c>
    </row>
    <row r="192" spans="1:2" ht="8.25" customHeight="1" hidden="1">
      <c r="A192" s="3" t="s">
        <v>12</v>
      </c>
      <c r="B192" s="41"/>
    </row>
    <row r="193" spans="1:2" ht="12.75" customHeight="1" hidden="1">
      <c r="A193" s="7" t="s">
        <v>135</v>
      </c>
      <c r="B193" s="38"/>
    </row>
    <row r="194" spans="1:2" ht="18.75" customHeight="1">
      <c r="A194" s="21" t="s">
        <v>152</v>
      </c>
      <c r="B194" s="35">
        <f>B195+B207</f>
        <v>89419.4</v>
      </c>
    </row>
    <row r="195" spans="1:2" ht="12.75" customHeight="1">
      <c r="A195" s="6" t="s">
        <v>17</v>
      </c>
      <c r="B195" s="36">
        <f>SUM(B197:B206)</f>
        <v>59419.399999999994</v>
      </c>
    </row>
    <row r="196" spans="1:2" ht="12.75" customHeight="1">
      <c r="A196" s="4" t="s">
        <v>141</v>
      </c>
      <c r="B196" s="45"/>
    </row>
    <row r="197" spans="1:2" ht="12.75" customHeight="1">
      <c r="A197" s="4" t="s">
        <v>128</v>
      </c>
      <c r="B197" s="45">
        <f>6750-25</f>
        <v>6725</v>
      </c>
    </row>
    <row r="198" spans="1:2" ht="12.75" customHeight="1">
      <c r="A198" s="4" t="s">
        <v>145</v>
      </c>
      <c r="B198" s="45">
        <v>2500</v>
      </c>
    </row>
    <row r="199" spans="1:2" ht="12.75" customHeight="1">
      <c r="A199" s="4" t="s">
        <v>146</v>
      </c>
      <c r="B199" s="45">
        <f>5520-100</f>
        <v>5420</v>
      </c>
    </row>
    <row r="200" spans="1:2" ht="12.75" customHeight="1">
      <c r="A200" s="4" t="s">
        <v>147</v>
      </c>
      <c r="B200" s="45">
        <f>3680-220</f>
        <v>3460</v>
      </c>
    </row>
    <row r="201" spans="1:2" ht="12.75" customHeight="1">
      <c r="A201" s="4" t="s">
        <v>50</v>
      </c>
      <c r="B201" s="45">
        <f>3104+1200-25</f>
        <v>4279</v>
      </c>
    </row>
    <row r="202" spans="1:2" ht="12.75" customHeight="1">
      <c r="A202" s="4" t="s">
        <v>170</v>
      </c>
      <c r="B202" s="45">
        <f>2000-950</f>
        <v>1050</v>
      </c>
    </row>
    <row r="203" spans="1:2" ht="12.75" customHeight="1">
      <c r="A203" s="4" t="s">
        <v>171</v>
      </c>
      <c r="B203" s="45">
        <f>9380-190</f>
        <v>9190</v>
      </c>
    </row>
    <row r="204" spans="1:2" ht="12.75" customHeight="1">
      <c r="A204" s="4" t="s">
        <v>51</v>
      </c>
      <c r="B204" s="45">
        <v>5769.7</v>
      </c>
    </row>
    <row r="205" spans="1:2" ht="12.75" customHeight="1">
      <c r="A205" s="4" t="s">
        <v>174</v>
      </c>
      <c r="B205" s="45">
        <v>11025.7</v>
      </c>
    </row>
    <row r="206" spans="1:2" ht="12.75" customHeight="1">
      <c r="A206" s="4" t="s">
        <v>127</v>
      </c>
      <c r="B206" s="45">
        <v>10000</v>
      </c>
    </row>
    <row r="207" spans="1:2" ht="12.75" customHeight="1">
      <c r="A207" s="6" t="s">
        <v>22</v>
      </c>
      <c r="B207" s="36">
        <f>B208</f>
        <v>30000</v>
      </c>
    </row>
    <row r="208" spans="1:2" ht="12.75" customHeight="1">
      <c r="A208" s="7" t="s">
        <v>142</v>
      </c>
      <c r="B208" s="46">
        <v>30000</v>
      </c>
    </row>
    <row r="209" spans="1:2" ht="26.25" customHeight="1">
      <c r="A209" s="61" t="s">
        <v>104</v>
      </c>
      <c r="B209" s="62">
        <f>B210</f>
        <v>0</v>
      </c>
    </row>
    <row r="210" spans="1:2" ht="12.75" customHeight="1" hidden="1">
      <c r="A210" s="6" t="s">
        <v>17</v>
      </c>
      <c r="B210" s="36">
        <f>B212</f>
        <v>0</v>
      </c>
    </row>
    <row r="211" spans="1:2" ht="8.25" customHeight="1" hidden="1">
      <c r="A211" s="3" t="s">
        <v>12</v>
      </c>
      <c r="B211" s="45"/>
    </row>
    <row r="212" spans="1:2" ht="12.75" customHeight="1" hidden="1">
      <c r="A212" s="7" t="s">
        <v>20</v>
      </c>
      <c r="B212" s="46">
        <v>0</v>
      </c>
    </row>
    <row r="213" spans="1:2" ht="21.75" customHeight="1">
      <c r="A213" s="21" t="s">
        <v>173</v>
      </c>
      <c r="B213" s="35">
        <f>B217+B229</f>
        <v>140620</v>
      </c>
    </row>
    <row r="214" spans="1:2" ht="13.5" customHeight="1" hidden="1">
      <c r="A214" s="10" t="s">
        <v>112</v>
      </c>
      <c r="B214" s="47"/>
    </row>
    <row r="215" spans="1:2" ht="13.5" customHeight="1" hidden="1">
      <c r="A215" s="4" t="s">
        <v>52</v>
      </c>
      <c r="B215" s="32"/>
    </row>
    <row r="216" spans="1:2" ht="13.5" customHeight="1" hidden="1">
      <c r="A216" s="4" t="s">
        <v>53</v>
      </c>
      <c r="B216" s="32"/>
    </row>
    <row r="217" spans="1:2" ht="13.5" customHeight="1">
      <c r="A217" s="27" t="s">
        <v>139</v>
      </c>
      <c r="B217" s="48">
        <f>SUM(B218:B228)</f>
        <v>39095</v>
      </c>
    </row>
    <row r="218" spans="1:2" ht="13.5" customHeight="1">
      <c r="A218" s="4" t="s">
        <v>54</v>
      </c>
      <c r="B218" s="32">
        <v>36300</v>
      </c>
    </row>
    <row r="219" spans="1:2" ht="13.5" customHeight="1">
      <c r="A219" s="4" t="s">
        <v>113</v>
      </c>
      <c r="B219" s="32">
        <v>1000</v>
      </c>
    </row>
    <row r="220" spans="1:2" ht="13.5" customHeight="1" hidden="1">
      <c r="A220" s="4" t="s">
        <v>98</v>
      </c>
      <c r="B220" s="32"/>
    </row>
    <row r="221" spans="1:2" ht="13.5" customHeight="1" hidden="1">
      <c r="A221" s="4" t="s">
        <v>55</v>
      </c>
      <c r="B221" s="32"/>
    </row>
    <row r="222" spans="1:2" ht="13.5" customHeight="1" hidden="1">
      <c r="A222" s="4" t="s">
        <v>90</v>
      </c>
      <c r="B222" s="32"/>
    </row>
    <row r="223" spans="1:2" ht="13.5" customHeight="1" hidden="1">
      <c r="A223" s="4" t="s">
        <v>99</v>
      </c>
      <c r="B223" s="32"/>
    </row>
    <row r="224" spans="1:2" ht="13.5" customHeight="1" hidden="1">
      <c r="A224" s="4" t="s">
        <v>56</v>
      </c>
      <c r="B224" s="32"/>
    </row>
    <row r="225" spans="1:2" ht="13.5" customHeight="1" hidden="1">
      <c r="A225" s="4" t="s">
        <v>100</v>
      </c>
      <c r="B225" s="32"/>
    </row>
    <row r="226" spans="1:2" ht="13.5" customHeight="1" hidden="1">
      <c r="A226" s="4" t="s">
        <v>91</v>
      </c>
      <c r="B226" s="32"/>
    </row>
    <row r="227" spans="1:2" ht="13.5" customHeight="1" hidden="1">
      <c r="A227" s="4" t="s">
        <v>101</v>
      </c>
      <c r="B227" s="32"/>
    </row>
    <row r="228" spans="1:2" ht="13.5" customHeight="1">
      <c r="A228" s="4" t="s">
        <v>177</v>
      </c>
      <c r="B228" s="32">
        <v>1795</v>
      </c>
    </row>
    <row r="229" spans="1:2" ht="13.5" customHeight="1">
      <c r="A229" s="27" t="s">
        <v>143</v>
      </c>
      <c r="B229" s="48">
        <f>SUM(B230:B239)</f>
        <v>101525</v>
      </c>
    </row>
    <row r="230" spans="1:2" ht="13.5" customHeight="1">
      <c r="A230" s="4" t="s">
        <v>54</v>
      </c>
      <c r="B230" s="32">
        <f>26632-3000</f>
        <v>23632</v>
      </c>
    </row>
    <row r="231" spans="1:2" ht="13.5" customHeight="1">
      <c r="A231" s="4" t="s">
        <v>113</v>
      </c>
      <c r="B231" s="32">
        <v>7540</v>
      </c>
    </row>
    <row r="232" spans="1:2" ht="13.5" customHeight="1" hidden="1">
      <c r="A232" s="4" t="s">
        <v>177</v>
      </c>
      <c r="B232" s="32"/>
    </row>
    <row r="233" spans="1:2" ht="13.5" customHeight="1">
      <c r="A233" s="4" t="s">
        <v>56</v>
      </c>
      <c r="B233" s="32">
        <v>1853</v>
      </c>
    </row>
    <row r="234" spans="1:2" ht="13.5" customHeight="1">
      <c r="A234" s="4" t="s">
        <v>91</v>
      </c>
      <c r="B234" s="32">
        <v>2500</v>
      </c>
    </row>
    <row r="235" spans="1:2" ht="13.5" customHeight="1">
      <c r="A235" s="4" t="s">
        <v>55</v>
      </c>
      <c r="B235" s="32">
        <v>55000</v>
      </c>
    </row>
    <row r="236" spans="1:2" ht="13.5" customHeight="1">
      <c r="A236" s="4" t="s">
        <v>100</v>
      </c>
      <c r="B236" s="32">
        <v>4800</v>
      </c>
    </row>
    <row r="237" spans="1:2" ht="13.5" customHeight="1">
      <c r="A237" s="7" t="s">
        <v>101</v>
      </c>
      <c r="B237" s="38">
        <v>6200</v>
      </c>
    </row>
    <row r="238" spans="1:2" ht="13.5" customHeight="1" hidden="1">
      <c r="A238" s="7" t="s">
        <v>56</v>
      </c>
      <c r="B238" s="38"/>
    </row>
    <row r="239" spans="1:2" ht="13.5" customHeight="1" hidden="1">
      <c r="A239" s="7" t="s">
        <v>92</v>
      </c>
      <c r="B239" s="38"/>
    </row>
    <row r="240" spans="1:2" ht="19.5" customHeight="1">
      <c r="A240" s="21" t="s">
        <v>114</v>
      </c>
      <c r="B240" s="35">
        <f>B242+B243</f>
        <v>252445</v>
      </c>
    </row>
    <row r="241" spans="1:2" ht="10.5" customHeight="1">
      <c r="A241" s="4" t="s">
        <v>12</v>
      </c>
      <c r="B241" s="31"/>
    </row>
    <row r="242" spans="1:2" ht="12.75" customHeight="1">
      <c r="A242" s="5" t="s">
        <v>17</v>
      </c>
      <c r="B242" s="31">
        <f>B258+B263+B270+B273+B277+B282+B291+B272+B284+B287+B265+B288</f>
        <v>40250</v>
      </c>
    </row>
    <row r="243" spans="1:2" ht="12.75" customHeight="1">
      <c r="A243" s="5" t="s">
        <v>22</v>
      </c>
      <c r="B243" s="31">
        <f>B245+B248+B253+B257+B261+B267+B275+B280-B242+B286</f>
        <v>212195</v>
      </c>
    </row>
    <row r="244" spans="1:2" ht="12.75" customHeight="1">
      <c r="A244" s="3" t="s">
        <v>57</v>
      </c>
      <c r="B244" s="32"/>
    </row>
    <row r="245" spans="1:2" ht="12.75" customHeight="1" hidden="1">
      <c r="A245" s="10" t="s">
        <v>58</v>
      </c>
      <c r="B245" s="47">
        <v>0</v>
      </c>
    </row>
    <row r="246" spans="1:2" ht="12.75" customHeight="1" hidden="1">
      <c r="A246" s="4" t="s">
        <v>59</v>
      </c>
      <c r="B246" s="32"/>
    </row>
    <row r="247" spans="1:2" ht="12.75" customHeight="1" hidden="1">
      <c r="A247" s="4" t="s">
        <v>60</v>
      </c>
      <c r="B247" s="32"/>
    </row>
    <row r="248" spans="1:2" ht="12.75" customHeight="1">
      <c r="A248" s="10" t="s">
        <v>61</v>
      </c>
      <c r="B248" s="47">
        <v>1450</v>
      </c>
    </row>
    <row r="249" spans="1:2" ht="12.75" customHeight="1">
      <c r="A249" s="4" t="s">
        <v>59</v>
      </c>
      <c r="B249" s="32">
        <v>1450</v>
      </c>
    </row>
    <row r="250" spans="1:2" ht="12.75" customHeight="1" hidden="1">
      <c r="A250" s="4" t="s">
        <v>60</v>
      </c>
      <c r="B250" s="32"/>
    </row>
    <row r="251" spans="1:2" ht="12.75" customHeight="1" hidden="1">
      <c r="A251" s="10" t="s">
        <v>110</v>
      </c>
      <c r="B251" s="32"/>
    </row>
    <row r="252" spans="1:2" ht="12.75" customHeight="1" hidden="1">
      <c r="A252" s="4" t="s">
        <v>111</v>
      </c>
      <c r="B252" s="32"/>
    </row>
    <row r="253" spans="1:2" ht="12.75" customHeight="1">
      <c r="A253" s="10" t="s">
        <v>62</v>
      </c>
      <c r="B253" s="47">
        <v>24000</v>
      </c>
    </row>
    <row r="254" spans="1:2" ht="12.75" customHeight="1">
      <c r="A254" s="4" t="s">
        <v>63</v>
      </c>
      <c r="B254" s="32">
        <v>0</v>
      </c>
    </row>
    <row r="255" spans="1:2" ht="12.75" customHeight="1">
      <c r="A255" s="4" t="s">
        <v>64</v>
      </c>
      <c r="B255" s="32">
        <v>24000</v>
      </c>
    </row>
    <row r="256" spans="1:2" ht="12.75" customHeight="1" hidden="1">
      <c r="A256" s="4" t="s">
        <v>60</v>
      </c>
      <c r="B256" s="32"/>
    </row>
    <row r="257" spans="1:2" ht="12.75" customHeight="1">
      <c r="A257" s="10" t="s">
        <v>65</v>
      </c>
      <c r="B257" s="47">
        <v>29120</v>
      </c>
    </row>
    <row r="258" spans="1:2" ht="12.75" customHeight="1">
      <c r="A258" s="4" t="s">
        <v>66</v>
      </c>
      <c r="B258" s="32">
        <v>1370</v>
      </c>
    </row>
    <row r="259" spans="1:2" ht="12.75" customHeight="1">
      <c r="A259" s="4" t="s">
        <v>64</v>
      </c>
      <c r="B259" s="32">
        <v>27750</v>
      </c>
    </row>
    <row r="260" spans="1:2" ht="12.75" customHeight="1" hidden="1">
      <c r="A260" s="4" t="s">
        <v>60</v>
      </c>
      <c r="B260" s="32"/>
    </row>
    <row r="261" spans="1:2" ht="12.75" customHeight="1">
      <c r="A261" s="10" t="s">
        <v>67</v>
      </c>
      <c r="B261" s="47">
        <f>SUM(B262:B265)</f>
        <v>44000</v>
      </c>
    </row>
    <row r="262" spans="1:2" ht="12" customHeight="1">
      <c r="A262" s="4" t="s">
        <v>68</v>
      </c>
      <c r="B262" s="32">
        <v>13300</v>
      </c>
    </row>
    <row r="263" spans="1:2" ht="12.75" customHeight="1">
      <c r="A263" s="4" t="s">
        <v>74</v>
      </c>
      <c r="B263" s="32">
        <v>15700</v>
      </c>
    </row>
    <row r="264" spans="1:2" ht="12.75" customHeight="1">
      <c r="A264" s="4" t="s">
        <v>69</v>
      </c>
      <c r="B264" s="32">
        <v>12000</v>
      </c>
    </row>
    <row r="265" spans="1:2" ht="12.75" customHeight="1">
      <c r="A265" s="4" t="s">
        <v>72</v>
      </c>
      <c r="B265" s="32">
        <v>3000</v>
      </c>
    </row>
    <row r="266" spans="1:2" ht="12.75" customHeight="1" hidden="1">
      <c r="A266" s="4" t="s">
        <v>60</v>
      </c>
      <c r="B266" s="32"/>
    </row>
    <row r="267" spans="1:2" ht="12.75" customHeight="1">
      <c r="A267" s="10" t="s">
        <v>70</v>
      </c>
      <c r="B267" s="47">
        <f>SUM(B268:B274)</f>
        <v>75875</v>
      </c>
    </row>
    <row r="268" spans="1:2" ht="12.75" customHeight="1">
      <c r="A268" s="4" t="s">
        <v>59</v>
      </c>
      <c r="B268" s="32">
        <v>54179</v>
      </c>
    </row>
    <row r="269" spans="1:2" ht="12.75" customHeight="1">
      <c r="A269" s="4" t="s">
        <v>71</v>
      </c>
      <c r="B269" s="32">
        <v>0</v>
      </c>
    </row>
    <row r="270" spans="1:2" ht="12.75" customHeight="1" hidden="1">
      <c r="A270" s="4" t="s">
        <v>93</v>
      </c>
      <c r="B270" s="32"/>
    </row>
    <row r="271" spans="1:2" ht="12.75" customHeight="1">
      <c r="A271" s="4" t="s">
        <v>95</v>
      </c>
      <c r="B271" s="32">
        <v>796</v>
      </c>
    </row>
    <row r="272" spans="1:2" ht="12.75" customHeight="1">
      <c r="A272" s="4" t="s">
        <v>74</v>
      </c>
      <c r="B272" s="32">
        <v>0</v>
      </c>
    </row>
    <row r="273" spans="1:2" ht="12.75" customHeight="1">
      <c r="A273" s="4" t="s">
        <v>72</v>
      </c>
      <c r="B273" s="32">
        <v>15900</v>
      </c>
    </row>
    <row r="274" spans="1:2" ht="12.75" customHeight="1">
      <c r="A274" s="7" t="s">
        <v>60</v>
      </c>
      <c r="B274" s="38">
        <v>5000</v>
      </c>
    </row>
    <row r="275" spans="1:2" ht="12.75" customHeight="1">
      <c r="A275" s="10" t="s">
        <v>73</v>
      </c>
      <c r="B275" s="47">
        <v>3000</v>
      </c>
    </row>
    <row r="276" spans="1:2" ht="12.75" customHeight="1">
      <c r="A276" s="4" t="s">
        <v>68</v>
      </c>
      <c r="B276" s="32">
        <v>200</v>
      </c>
    </row>
    <row r="277" spans="1:2" ht="12.75" customHeight="1">
      <c r="A277" s="4" t="s">
        <v>74</v>
      </c>
      <c r="B277" s="32">
        <v>1400</v>
      </c>
    </row>
    <row r="278" spans="1:2" ht="12.75" customHeight="1">
      <c r="A278" s="4" t="s">
        <v>75</v>
      </c>
      <c r="B278" s="32">
        <v>1400</v>
      </c>
    </row>
    <row r="279" spans="1:2" ht="12.75" customHeight="1">
      <c r="A279" s="4" t="s">
        <v>60</v>
      </c>
      <c r="B279" s="32">
        <v>0</v>
      </c>
    </row>
    <row r="280" spans="1:2" ht="12.75" customHeight="1">
      <c r="A280" s="10" t="s">
        <v>76</v>
      </c>
      <c r="B280" s="47">
        <f>SUM(B281:B283)</f>
        <v>60000</v>
      </c>
    </row>
    <row r="281" spans="1:2" ht="12.75" customHeight="1">
      <c r="A281" s="4" t="s">
        <v>68</v>
      </c>
      <c r="B281" s="32">
        <v>2420</v>
      </c>
    </row>
    <row r="282" spans="1:2" ht="12.75" customHeight="1">
      <c r="A282" s="4" t="s">
        <v>74</v>
      </c>
      <c r="B282" s="32">
        <v>2880</v>
      </c>
    </row>
    <row r="283" spans="1:2" ht="12.75" customHeight="1">
      <c r="A283" s="4" t="s">
        <v>75</v>
      </c>
      <c r="B283" s="32">
        <v>54700</v>
      </c>
    </row>
    <row r="284" spans="1:2" ht="12.75" customHeight="1" hidden="1">
      <c r="A284" s="4" t="s">
        <v>72</v>
      </c>
      <c r="B284" s="32"/>
    </row>
    <row r="285" spans="1:2" ht="12.75" customHeight="1" hidden="1">
      <c r="A285" s="4" t="s">
        <v>60</v>
      </c>
      <c r="B285" s="41"/>
    </row>
    <row r="286" spans="1:2" ht="17.25" customHeight="1" thickBot="1">
      <c r="A286" s="29" t="s">
        <v>154</v>
      </c>
      <c r="B286" s="56">
        <v>15000</v>
      </c>
    </row>
    <row r="287" spans="1:2" ht="12.75" customHeight="1" hidden="1">
      <c r="A287" s="19" t="s">
        <v>123</v>
      </c>
      <c r="B287" s="41"/>
    </row>
    <row r="288" spans="1:2" ht="12.75" customHeight="1" hidden="1">
      <c r="A288" s="19" t="s">
        <v>121</v>
      </c>
      <c r="B288" s="41"/>
    </row>
    <row r="289" spans="1:2" ht="12.75" customHeight="1" hidden="1">
      <c r="A289" s="19" t="s">
        <v>122</v>
      </c>
      <c r="B289" s="41"/>
    </row>
    <row r="290" spans="1:2" ht="12.75" customHeight="1" hidden="1">
      <c r="A290" s="19" t="s">
        <v>124</v>
      </c>
      <c r="B290" s="41"/>
    </row>
    <row r="291" spans="1:2" ht="12.75" customHeight="1" hidden="1" thickBot="1">
      <c r="A291" s="18" t="s">
        <v>94</v>
      </c>
      <c r="B291" s="49"/>
    </row>
    <row r="292" spans="1:2" ht="12.75" customHeight="1">
      <c r="A292" s="11" t="s">
        <v>77</v>
      </c>
      <c r="B292" s="50">
        <f>B30+B44+B57+B67+B75+B88+B96+B107+B116+B127+B156+B166+B179+B186+B195+B215+B217+B242+B210+B137</f>
        <v>2862333.3</v>
      </c>
    </row>
    <row r="293" spans="1:2" ht="12.75" customHeight="1" thickBot="1">
      <c r="A293" s="12" t="s">
        <v>78</v>
      </c>
      <c r="B293" s="51">
        <f>B61+B182+B92+B111+B123+B171+B101+B216+B229+B243+B39+B84+B53+B132+B161+B207+B145+B71</f>
        <v>801339.6</v>
      </c>
    </row>
    <row r="294" spans="1:2" ht="21.75" customHeight="1" thickBot="1">
      <c r="A294" s="20" t="s">
        <v>79</v>
      </c>
      <c r="B294" s="33">
        <f>B29+B43+B56+B74+B106+B115+B126+B155+B178+B185+B240+B95+B87+B165+B66+B213+B209+B194+B136</f>
        <v>3663672.9</v>
      </c>
    </row>
    <row r="295" spans="1:2" ht="19.5" customHeight="1" thickTop="1">
      <c r="A295" s="22" t="s">
        <v>80</v>
      </c>
      <c r="B295" s="52">
        <f>SUM(B297:B299)</f>
        <v>18144.619999999995</v>
      </c>
    </row>
    <row r="296" spans="1:2" ht="9.75" customHeight="1">
      <c r="A296" s="13" t="s">
        <v>12</v>
      </c>
      <c r="B296" s="53"/>
    </row>
    <row r="297" spans="1:2" ht="12.75" customHeight="1">
      <c r="A297" s="13" t="s">
        <v>81</v>
      </c>
      <c r="B297" s="45">
        <v>-262500</v>
      </c>
    </row>
    <row r="298" spans="1:2" ht="12.75" customHeight="1" hidden="1">
      <c r="A298" s="13" t="s">
        <v>136</v>
      </c>
      <c r="B298" s="45"/>
    </row>
    <row r="299" spans="1:2" ht="12.75" customHeight="1" thickBot="1">
      <c r="A299" s="14" t="s">
        <v>144</v>
      </c>
      <c r="B299" s="49">
        <v>280644.62</v>
      </c>
    </row>
    <row r="300" spans="1:2" ht="12.75" customHeight="1">
      <c r="A300" s="15"/>
      <c r="B300" s="54"/>
    </row>
    <row r="301" spans="1:2" ht="12.75" customHeight="1" hidden="1">
      <c r="A301" s="24" t="s">
        <v>106</v>
      </c>
      <c r="B301" s="55">
        <f>B27-B294+B295</f>
        <v>0.01999999990221113</v>
      </c>
    </row>
    <row r="302" ht="12.75" customHeight="1">
      <c r="A302" s="16"/>
    </row>
    <row r="303" ht="12.75" customHeight="1" hidden="1">
      <c r="A303" t="s">
        <v>17</v>
      </c>
    </row>
    <row r="304" ht="12.75" customHeight="1" hidden="1">
      <c r="A304" t="s">
        <v>22</v>
      </c>
    </row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>
      <c r="A315" s="17"/>
    </row>
    <row r="316" ht="12.75" customHeight="1">
      <c r="A316" s="17"/>
    </row>
    <row r="317" ht="15" customHeight="1">
      <c r="A317" s="17"/>
    </row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</sheetData>
  <sheetProtection/>
  <mergeCells count="2">
    <mergeCell ref="A2:B2"/>
    <mergeCell ref="A3:B3"/>
  </mergeCells>
  <printOptions horizontalCentered="1"/>
  <pageMargins left="0.7874015748031497" right="0.1968503937007874" top="0.984251968503937" bottom="0.7874015748031497" header="0.5118110236220472" footer="0.5118110236220472"/>
  <pageSetup horizontalDpi="600" verticalDpi="600" orientation="portrait" paperSize="9" scale="92" r:id="rId1"/>
  <headerFooter alignWithMargins="0">
    <oddFooter>&amp;CStránka &amp;P</oddFooter>
  </headerFooter>
  <rowBreaks count="4" manualBreakCount="4">
    <brk id="53" max="4" man="1"/>
    <brk id="123" max="4" man="1"/>
    <brk id="193" max="4" man="1"/>
    <brk id="27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2015-10-19T14:00:56Z</cp:lastPrinted>
  <dcterms:created xsi:type="dcterms:W3CDTF">2010-05-26T11:33:11Z</dcterms:created>
  <dcterms:modified xsi:type="dcterms:W3CDTF">2015-12-09T11:22:57Z</dcterms:modified>
  <cp:category/>
  <cp:version/>
  <cp:contentType/>
  <cp:contentStatus/>
</cp:coreProperties>
</file>