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332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<sst xmlns="http://schemas.openxmlformats.org/spreadsheetml/2006/main" count="159" uniqueCount="146">
  <si>
    <t>Organizace</t>
  </si>
  <si>
    <t>Rezervní fond</t>
  </si>
  <si>
    <t>tvorba</t>
  </si>
  <si>
    <t>použití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</si>
  <si>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</si>
  <si>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</si>
  <si>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</si>
  <si>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</si>
  <si>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</si>
  <si>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</si>
  <si>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</si>
  <si>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</si>
  <si>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</si>
  <si>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</si>
  <si>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</si>
  <si>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</si>
  <si>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</si>
  <si>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</si>
  <si>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</si>
  <si>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</si>
  <si>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Borohrádek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</si>
  <si>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</si>
  <si>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</si>
  <si>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</si>
  <si>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</si>
  <si>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</si>
  <si>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Léčebna pro dlouhodobě nemocné HK</t>
  </si>
  <si>
    <t>Kap. 14 - školství</t>
  </si>
  <si>
    <t>ÚSP pro mládež Kvasiny</t>
  </si>
  <si>
    <t>Domov sociálních služeb Skřivany</t>
  </si>
  <si>
    <t>Domov důchodců Lampertice</t>
  </si>
  <si>
    <t>Domov důchodců Albrechtice nad Orlicí</t>
  </si>
  <si>
    <t>Barevné domky Hajnice</t>
  </si>
  <si>
    <t>Kap. 21 - investice a evr. projekty</t>
  </si>
  <si>
    <t>Gymnázium, Nový Bydžov, Komenského 77</t>
  </si>
  <si>
    <t>SPŠ stavební, Hradec Králové 3, Pospíšilova tř. 787</t>
  </si>
  <si>
    <t>Základní škola, Nový Bydžov, Palackého 1240</t>
  </si>
  <si>
    <t>PPP KHK, Hradec Králové, M. Horákové 504</t>
  </si>
  <si>
    <t>Školní jídelna, Hradec Králové, Hradecká 1219</t>
  </si>
  <si>
    <t>Lepařovo gymnázium, Jičín, Jiráskova 30</t>
  </si>
  <si>
    <t>Gymnázium, Broumov, Hradební 218</t>
  </si>
  <si>
    <t>SŠ a ZŠ, Nové Město nad Metují, Husovo nám. 1218</t>
  </si>
  <si>
    <t>ZŠ a MŠ Josefa Zemana, Náchod, Jiráskova 461</t>
  </si>
  <si>
    <t>Dětský domov, MŠ a školní jídelna, Broumov, třída Masarykova 246</t>
  </si>
  <si>
    <t>Základní  škola, Broumov, Kladská 164</t>
  </si>
  <si>
    <t>Gymnázium, Dobruška, Pulická 779</t>
  </si>
  <si>
    <t>OA T.G.Masaryka, Kostelec nad Orlicí, Komenského 522</t>
  </si>
  <si>
    <t>VOŠ a SPŠ, Rychnov nad Kněžnou, U Stadionu 1166</t>
  </si>
  <si>
    <t>Základní škola, Dobruška, Opočenská 115</t>
  </si>
  <si>
    <t>Dětský domov, Potštejn, Českých bratří 141</t>
  </si>
  <si>
    <t>Dětský domov a školní jídelna, Sedloňov 153</t>
  </si>
  <si>
    <t>Gymnázium, Trutnov, Jiráskovo náměstí 325</t>
  </si>
  <si>
    <t>Gymnázium, Vrchlabí, Komenského 586</t>
  </si>
  <si>
    <t>Obchodní akademie, Trutnov, Malé náměstí 158</t>
  </si>
  <si>
    <t>Střední průmyslová škola, Trutnov, Školní 101</t>
  </si>
  <si>
    <t>Mateřská škola speciální, Trutnov, Na Struze 124</t>
  </si>
  <si>
    <t>Základní škola a MŠ, Vrchlabí, Krkonošská 230</t>
  </si>
  <si>
    <t>Dětský domov, základní škola a ŠJ, Dolní Lánov 240</t>
  </si>
  <si>
    <t>Dětský domov a školní jídelna, Vrchlabí, Žižkova 497</t>
  </si>
  <si>
    <t>Domov důchodců Dvůr Králové nad Labem</t>
  </si>
  <si>
    <t>Domov pro seniory Pilníkov</t>
  </si>
  <si>
    <t>Domov pro seniory Vrchlabí</t>
  </si>
  <si>
    <t>Domov důchodců Police nad Metují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</si>
  <si>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</si>
  <si>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</si>
  <si>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</si>
  <si>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</si>
  <si>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</si>
  <si>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</si>
  <si>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</si>
  <si>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</si>
  <si>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 xml:space="preserve">Centrum investic, rozvoje a inovací, HK </t>
  </si>
  <si>
    <t>Tabulka č. 5</t>
  </si>
  <si>
    <t>Sdružení ozdr.a léčeben okresu Trutnov</t>
  </si>
  <si>
    <t>Léčebna dlouhodobě nem.Opočno</t>
  </si>
  <si>
    <t>Fond investic</t>
  </si>
  <si>
    <t>Gymnázium Boženy Němcové, Hradec Králové, Pospíšilova tř. 324</t>
  </si>
  <si>
    <t>Gymnázium J. K. Tyla, Hradec Králové, Tylovo nábřeží 682</t>
  </si>
  <si>
    <t>OA, SOŠ  a Jazyková škola s právem státní jazykové zkoušky, Hradec Králové</t>
  </si>
  <si>
    <t>Vyšší odborná škola a SOŠ, Nový Bydžov, Jana Maláta 1869</t>
  </si>
  <si>
    <t>SOŠ veterinární , Hradec Králové-Kukleny, Pražská 68</t>
  </si>
  <si>
    <t>SPŠ, Střední odborná škola a SOU, Hradec Králové, Hradební 1029</t>
  </si>
  <si>
    <t>Střední odborná škola a SOU, Hradec Králové, Vocelova 1338</t>
  </si>
  <si>
    <t>Střední škola technická a řemeslná, Nový Bydžov, Dr. M. Tyrše 112</t>
  </si>
  <si>
    <t>SUPŠ hudebních nástrojů a nábytku, Hradec Králové, 17. listopadu 1202</t>
  </si>
  <si>
    <t>VOŠ zdravotnická a SZŠ, Hradec Králové, Komenského 234</t>
  </si>
  <si>
    <t>Střední škola služeb, obchodu a gastronomie, Hradec Králové, Velká 3</t>
  </si>
  <si>
    <t>Střední škola potravinářská, Smiřice, Gen. Govorova 110</t>
  </si>
  <si>
    <t>Mateřská škola,Speciální ZŠ a Praktická škola, Hradec Králové, Hradecká 1231</t>
  </si>
  <si>
    <t>VOŠ, SŠ, ZŠ a MŠ, Hradec Králové, Štefánikova 549</t>
  </si>
  <si>
    <t>ZŠ a MŠ při Fakultní nemocnici, Hradec Králové, Sokolská tř. 581</t>
  </si>
  <si>
    <t>Dětský domov a školní jídelna, Nechanice, Hrádecká 267</t>
  </si>
  <si>
    <t>Domov mládeže,internát a školní jídelna, Hradec Králové, Vocelova 1469/5</t>
  </si>
  <si>
    <t>Školské zařízení pro DVPP KHK, HK, Štefánikova 566</t>
  </si>
  <si>
    <t>Gymnázium, střední odborná škola, střední odborné učiliště a vyšší odborná škola,  Hořice</t>
  </si>
  <si>
    <t>Gymnázium a Střední odborná škola pedagogická, Nová Paka, Kumburská 740</t>
  </si>
  <si>
    <t>Masarykova obchodní akademie, Jičín, 17. listopadu 220</t>
  </si>
  <si>
    <t>SPŠ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</si>
  <si>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</si>
  <si>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</si>
  <si>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</si>
  <si>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</si>
  <si>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SPŠ, Jičín, Pod Koželuhy 100</t>
  </si>
  <si>
    <t>Střední škola řemesel a základní škola, Hořice, Havlíčkova 54</t>
  </si>
  <si>
    <t>Základní škola a Praktická škola, Jičín, Soudná 12</t>
  </si>
  <si>
    <t>Gymnázium Jaroslava Žáka,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</si>
  <si>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</si>
  <si>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</si>
  <si>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</si>
  <si>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</si>
  <si>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SŠ oděvní, služeb a ekonomiky, Červený Kostelec, 17.listopadu 1197</t>
  </si>
  <si>
    <t>SPŠ, SOŠ a SOU, Nové Město nad Metují, Školní 1377</t>
  </si>
  <si>
    <t>SŠ hotelnictví a společného stravování, Teplice nad Metují, Střmenské podhradí 218</t>
  </si>
  <si>
    <t>Střední průmyslová škola, Hronov, Hostovského 910</t>
  </si>
  <si>
    <t>VOŠ stavební a SPŠ stavební arch.Jana Letzela, Náchod, Pražská 931</t>
  </si>
  <si>
    <t>DD, ZŠ speciální a Praktická škola, Jaroměř, Palackého 142</t>
  </si>
  <si>
    <t>Gymnázium F.M.Pelcla, Rychnov nad Kněžnou, Hrdinů odboje 36</t>
  </si>
  <si>
    <t>SŠ zemědělská a ekologická a SOU chlad .a klim. techniky, Kostelec nad Orlicí, Komenského 873</t>
  </si>
  <si>
    <t>Základní škola a PŠ, Rychnov nad Kněžnou, Kolowratská 485</t>
  </si>
  <si>
    <t>Gymnázium, Dvůr Králové nad Labem, nám. Odboje 304</t>
  </si>
  <si>
    <t>Gymnázium a Střední odborná škola, Hostinné, Horská 309</t>
  </si>
  <si>
    <t>SOŠ a Střední odborné učiliště, Vrchlabí, Krkonošská 265</t>
  </si>
  <si>
    <t>SŠ informatiky a služeb, Dvůr Králové n. L., E.Krásnohorské 2069</t>
  </si>
  <si>
    <t>VOŠ zdravotnická a SZŠ, Trutnov, Procházkova 303</t>
  </si>
  <si>
    <t>Střední odborná škola a SOU, Trutnov, Volanovská 243</t>
  </si>
  <si>
    <t>Střední škola a ZŠ Sluneční, Hostinné, Mládežnická 329</t>
  </si>
  <si>
    <t>ZŠ a MŠ při dětské léčebně, Janské Lázně, Horní promenáda 268</t>
  </si>
  <si>
    <t>Základní škola a PŠ, Dvůr Králové nad Labem, Přemyslova 479</t>
  </si>
  <si>
    <t>Mateřská škola, Základní škola a Praktická škola, Trutnov, Horská 160</t>
  </si>
  <si>
    <t>Speciální základní škola Augustina Bartoše, Úpice, Nábřeží pplk. A. Bunzla 660</t>
  </si>
  <si>
    <t>ZŠ logopedická a MŠ logopedická, Choustníkovo Hradiště 161</t>
  </si>
  <si>
    <t>Česká lesnická akademie Trutnov-střední škola a vyšší odborná škola, Trutnov, Lesnická 9</t>
  </si>
  <si>
    <t>Tvorba a použití fondů příspěvkových organizací zřízených Královéhradeckým krajem v roce 2017</t>
  </si>
  <si>
    <t>k 1.1.2017</t>
  </si>
  <si>
    <t>k 31.12.2017</t>
  </si>
  <si>
    <t xml:space="preserve">Domov U Biřičky </t>
  </si>
  <si>
    <t xml:space="preserve">Domov V Podzámčí 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</si>
  <si>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</si>
  <si>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</si>
  <si>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</si>
  <si>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</si>
  <si>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</si>
  <si>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</si>
  <si>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 xml:space="preserve">Domov Dolní zámek </t>
  </si>
  <si>
    <t>Střední škola profesní přípravy, Hradec Králové, 17. listopadu 1212</t>
  </si>
  <si>
    <t>SPŠ elektrotechniky a informačních technologií, Dobruška, Čs. odboje 670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</si>
</sst>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  <numFmt numFmtId="171" formatCode="?,??0.0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4" fontId="0" fillId="0" borderId="13" xfId="47" applyNumberFormat="1" applyFont="1" applyBorder="1">
      <alignment/>
      <protection/>
    </xf>
    <xf numFmtId="0" fontId="0" fillId="33" borderId="16" xfId="0" applyFont="1" applyFill="1" applyBorder="1" applyAlignment="1">
      <alignment shrinkToFit="1"/>
    </xf>
    <xf numFmtId="4" fontId="0" fillId="33" borderId="14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33" borderId="19" xfId="0" applyFont="1" applyFill="1" applyBorder="1" applyAlignment="1">
      <alignment shrinkToFit="1"/>
    </xf>
    <xf numFmtId="0" fontId="7" fillId="0" borderId="20" xfId="47" applyFont="1" applyBorder="1">
      <alignment/>
      <protection/>
    </xf>
    <xf numFmtId="4" fontId="1" fillId="0" borderId="21" xfId="47" applyNumberFormat="1" applyFont="1" applyBorder="1">
      <alignment/>
      <protection/>
    </xf>
    <xf numFmtId="4" fontId="0" fillId="0" borderId="22" xfId="47" applyNumberFormat="1" applyFont="1" applyBorder="1">
      <alignment/>
      <protection/>
    </xf>
    <xf numFmtId="3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19" xfId="47" applyNumberFormat="1" applyFont="1" applyBorder="1">
      <alignment/>
      <protection/>
    </xf>
    <xf numFmtId="4" fontId="0" fillId="0" borderId="16" xfId="47" applyNumberFormat="1" applyFont="1" applyBorder="1">
      <alignment/>
      <protection/>
    </xf>
    <xf numFmtId="4" fontId="7" fillId="0" borderId="20" xfId="47" applyNumberFormat="1" applyFont="1" applyBorder="1">
      <alignment/>
      <protection/>
    </xf>
    <xf numFmtId="3" fontId="0" fillId="0" borderId="25" xfId="0" applyNumberFormat="1" applyBorder="1" applyAlignment="1">
      <alignment/>
    </xf>
    <xf numFmtId="4" fontId="1" fillId="0" borderId="20" xfId="47" applyNumberFormat="1" applyFont="1" applyBorder="1">
      <alignment/>
      <protection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4" fontId="0" fillId="0" borderId="19" xfId="0" applyNumberFormat="1" applyFont="1" applyBorder="1" applyAlignment="1">
      <alignment/>
    </xf>
    <xf numFmtId="4" fontId="0" fillId="33" borderId="16" xfId="47" applyNumberFormat="1" applyFont="1" applyFill="1" applyBorder="1">
      <alignment/>
      <protection/>
    </xf>
    <xf numFmtId="4" fontId="0" fillId="0" borderId="26" xfId="0" applyNumberFormat="1" applyBorder="1" applyAlignment="1">
      <alignment/>
    </xf>
    <xf numFmtId="0" fontId="0" fillId="33" borderId="19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4" fontId="0" fillId="0" borderId="27" xfId="0" applyNumberForma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4" fontId="1" fillId="0" borderId="31" xfId="47" applyNumberFormat="1" applyFont="1" applyBorder="1">
      <alignment/>
      <protection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4" fontId="1" fillId="0" borderId="37" xfId="47" applyNumberFormat="1" applyFont="1" applyBorder="1">
      <alignment/>
      <protection/>
    </xf>
    <xf numFmtId="0" fontId="0" fillId="0" borderId="30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6" xfId="0" applyBorder="1" applyAlignment="1">
      <alignment/>
    </xf>
    <xf numFmtId="4" fontId="0" fillId="0" borderId="35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1" fillId="0" borderId="40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33" borderId="39" xfId="0" applyNumberFormat="1" applyFont="1" applyFill="1" applyBorder="1" applyAlignment="1">
      <alignment/>
    </xf>
    <xf numFmtId="4" fontId="0" fillId="33" borderId="41" xfId="0" applyNumberFormat="1" applyFont="1" applyFill="1" applyBorder="1" applyAlignment="1">
      <alignment/>
    </xf>
    <xf numFmtId="4" fontId="0" fillId="0" borderId="41" xfId="0" applyNumberFormat="1" applyBorder="1" applyAlignment="1">
      <alignment/>
    </xf>
    <xf numFmtId="4" fontId="1" fillId="0" borderId="42" xfId="47" applyNumberFormat="1" applyFont="1" applyBorder="1">
      <alignment/>
      <protection/>
    </xf>
    <xf numFmtId="4" fontId="2" fillId="0" borderId="14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43" xfId="0" applyBorder="1" applyAlignment="1">
      <alignment/>
    </xf>
    <xf numFmtId="4" fontId="0" fillId="0" borderId="43" xfId="0" applyNumberFormat="1" applyBorder="1" applyAlignment="1">
      <alignment/>
    </xf>
    <xf numFmtId="4" fontId="1" fillId="0" borderId="44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4" fontId="0" fillId="33" borderId="45" xfId="0" applyNumberFormat="1" applyFont="1" applyFill="1" applyBorder="1" applyAlignment="1">
      <alignment/>
    </xf>
    <xf numFmtId="4" fontId="0" fillId="33" borderId="43" xfId="0" applyNumberFormat="1" applyFont="1" applyFill="1" applyBorder="1" applyAlignment="1">
      <alignment/>
    </xf>
    <xf numFmtId="4" fontId="0" fillId="0" borderId="46" xfId="0" applyNumberFormat="1" applyBorder="1" applyAlignment="1">
      <alignment/>
    </xf>
    <xf numFmtId="4" fontId="7" fillId="0" borderId="40" xfId="0" applyNumberFormat="1" applyFont="1" applyBorder="1" applyAlignment="1">
      <alignment/>
    </xf>
    <xf numFmtId="4" fontId="0" fillId="0" borderId="47" xfId="0" applyNumberFormat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1" xfId="0" applyNumberFormat="1" applyBorder="1" applyAlignment="1">
      <alignment/>
    </xf>
    <xf numFmtId="4" fontId="1" fillId="0" borderId="50" xfId="47" applyNumberFormat="1" applyFont="1" applyBorder="1">
      <alignment/>
      <protection/>
    </xf>
    <xf numFmtId="4" fontId="0" fillId="0" borderId="19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30" xfId="0" applyNumberForma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52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3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0" fillId="0" borderId="19" xfId="47" applyNumberFormat="1" applyFont="1" applyBorder="1" applyAlignment="1">
      <alignment horizontal="right"/>
      <protection/>
    </xf>
    <xf numFmtId="4" fontId="0" fillId="33" borderId="19" xfId="47" applyNumberFormat="1" applyFont="1" applyFill="1" applyBorder="1" applyAlignment="1">
      <alignment horizontal="right"/>
      <protection/>
    </xf>
    <xf numFmtId="4" fontId="0" fillId="0" borderId="16" xfId="47" applyNumberFormat="1" applyFont="1" applyBorder="1" applyAlignment="1">
      <alignment horizontal="right"/>
      <protection/>
    </xf>
    <xf numFmtId="4" fontId="0" fillId="33" borderId="16" xfId="47" applyNumberFormat="1" applyFont="1" applyFill="1" applyBorder="1" applyAlignment="1">
      <alignment horizontal="right"/>
      <protection/>
    </xf>
    <xf numFmtId="4" fontId="0" fillId="0" borderId="23" xfId="47" applyNumberFormat="1" applyFont="1" applyBorder="1" applyAlignment="1">
      <alignment horizontal="right"/>
      <protection/>
    </xf>
    <xf numFmtId="4" fontId="0" fillId="33" borderId="23" xfId="47" applyNumberFormat="1" applyFont="1" applyFill="1" applyBorder="1" applyAlignment="1">
      <alignment horizontal="right"/>
      <protection/>
    </xf>
    <xf numFmtId="4" fontId="1" fillId="0" borderId="20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25" fillId="0" borderId="16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0" fillId="33" borderId="43" xfId="0" applyNumberFormat="1" applyFill="1" applyBorder="1" applyAlignment="1">
      <alignment horizontal="right"/>
    </xf>
    <xf numFmtId="4" fontId="0" fillId="33" borderId="41" xfId="0" applyNumberFormat="1" applyFill="1" applyBorder="1" applyAlignment="1">
      <alignment horizontal="right"/>
    </xf>
    <xf numFmtId="4" fontId="25" fillId="0" borderId="33" xfId="0" applyNumberFormat="1" applyFont="1" applyBorder="1" applyAlignment="1">
      <alignment horizontal="right"/>
    </xf>
    <xf numFmtId="4" fontId="25" fillId="0" borderId="30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4" fontId="25" fillId="0" borderId="41" xfId="0" applyNumberFormat="1" applyFont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47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3" fontId="0" fillId="0" borderId="44" xfId="0" applyNumberFormat="1" applyFont="1" applyBorder="1" applyAlignment="1">
      <alignment/>
    </xf>
    <xf numFmtId="4" fontId="0" fillId="0" borderId="23" xfId="47" applyNumberFormat="1" applyFont="1" applyBorder="1">
      <alignment/>
      <protection/>
    </xf>
    <xf numFmtId="4" fontId="0" fillId="0" borderId="54" xfId="47" applyNumberFormat="1" applyFont="1" applyBorder="1">
      <alignment/>
      <protection/>
    </xf>
    <xf numFmtId="4" fontId="0" fillId="0" borderId="10" xfId="47" applyNumberFormat="1" applyFont="1" applyBorder="1">
      <alignment/>
      <protection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PageLayoutView="0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7" sqref="I17"/>
    </sheetView>
  </sheetViews>
  <sheetFormatPr defaultColWidth="9.00390625" defaultRowHeight="12.75"/>
  <cols>
    <col min="1" max="1" width="33.50390625" style="0" customWidth="1"/>
    <col min="2" max="2" width="9.125" style="0" customWidth="1"/>
    <col min="3" max="4" width="9.00390625" style="0" customWidth="1"/>
    <col min="5" max="5" width="9.375" style="0" customWidth="1"/>
    <col min="6" max="7" width="9.125" style="0" customWidth="1"/>
    <col min="8" max="8" width="10.375" style="0" customWidth="1"/>
    <col min="9" max="9" width="9.00390625" style="0" customWidth="1"/>
    <col min="10" max="10" width="9.875" style="0" customWidth="1"/>
    <col min="11" max="12" width="9.00390625" style="0" customWidth="1"/>
    <col min="13" max="13" width="7.875" style="0" customWidth="1"/>
    <col min="14" max="14" width="8.00390625" style="0" customWidth="1"/>
    <col min="15" max="15" width="9.625" style="0" customWidth="1"/>
    <col min="16" max="16" width="8.875" style="59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N1" s="181" t="s">
        <v>72</v>
      </c>
      <c r="O1" s="181"/>
    </row>
    <row r="3" spans="1:15" ht="27" customHeight="1">
      <c r="A3" s="182" t="s">
        <v>132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2.75">
      <c r="A4" s="184" t="s">
        <v>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ht="9.75" customHeight="1" thickBot="1"/>
    <row r="6" spans="1:15" ht="13.5" thickBot="1">
      <c r="A6" s="202" t="s">
        <v>0</v>
      </c>
      <c r="B6" s="205" t="s">
        <v>1</v>
      </c>
      <c r="C6" s="206"/>
      <c r="D6" s="206"/>
      <c r="E6" s="207"/>
      <c r="F6" s="187" t="s">
        <v>75</v>
      </c>
      <c r="G6" s="188"/>
      <c r="H6" s="188"/>
      <c r="I6" s="188"/>
      <c r="J6" s="189"/>
      <c r="K6" s="190"/>
      <c r="L6" s="187" t="s">
        <v>7</v>
      </c>
      <c r="M6" s="188"/>
      <c r="N6" s="188"/>
      <c r="O6" s="190"/>
    </row>
    <row r="7" spans="1:15" ht="12.75">
      <c r="A7" s="203"/>
      <c r="B7" s="191" t="s">
        <v>133</v>
      </c>
      <c r="C7" s="208" t="s">
        <v>2</v>
      </c>
      <c r="D7" s="209" t="s">
        <v>3</v>
      </c>
      <c r="E7" s="196" t="s">
        <v>134</v>
      </c>
      <c r="F7" s="191" t="s">
        <v>133</v>
      </c>
      <c r="G7" s="193" t="s">
        <v>2</v>
      </c>
      <c r="H7" s="194"/>
      <c r="I7" s="195"/>
      <c r="J7" s="185" t="s">
        <v>3</v>
      </c>
      <c r="K7" s="196" t="s">
        <v>134</v>
      </c>
      <c r="L7" s="191" t="s">
        <v>133</v>
      </c>
      <c r="M7" s="198" t="s">
        <v>2</v>
      </c>
      <c r="N7" s="200" t="s">
        <v>3</v>
      </c>
      <c r="O7" s="196" t="s">
        <v>134</v>
      </c>
    </row>
    <row r="8" spans="1:15" ht="13.5" thickBot="1">
      <c r="A8" s="204"/>
      <c r="B8" s="192"/>
      <c r="C8" s="201"/>
      <c r="D8" s="210"/>
      <c r="E8" s="197"/>
      <c r="F8" s="192"/>
      <c r="G8" s="69" t="s">
        <v>4</v>
      </c>
      <c r="H8" s="1" t="s">
        <v>5</v>
      </c>
      <c r="I8" s="1" t="s">
        <v>6</v>
      </c>
      <c r="J8" s="186"/>
      <c r="K8" s="197"/>
      <c r="L8" s="192"/>
      <c r="M8" s="199"/>
      <c r="N8" s="201"/>
      <c r="O8" s="197"/>
    </row>
    <row r="9" spans="1:15" ht="12.75">
      <c r="A9" s="92" t="s">
        <v>13</v>
      </c>
      <c r="B9" s="21"/>
      <c r="C9" s="60"/>
      <c r="D9" s="68"/>
      <c r="E9" s="21"/>
      <c r="F9" s="34"/>
      <c r="G9" s="70"/>
      <c r="H9" s="4"/>
      <c r="I9" s="4"/>
      <c r="J9" s="73"/>
      <c r="K9" s="36"/>
      <c r="L9" s="37"/>
      <c r="M9" s="83"/>
      <c r="N9" s="60"/>
      <c r="O9" s="37"/>
    </row>
    <row r="10" spans="1:15" ht="12.75">
      <c r="A10" s="17" t="s">
        <v>63</v>
      </c>
      <c r="B10" s="22">
        <v>7055.01</v>
      </c>
      <c r="C10" s="61">
        <v>1627.02</v>
      </c>
      <c r="D10" s="48"/>
      <c r="E10" s="22">
        <f>B10+C10-D10</f>
        <v>8682.03</v>
      </c>
      <c r="F10" s="24">
        <v>14544.93</v>
      </c>
      <c r="G10" s="71">
        <v>330.48</v>
      </c>
      <c r="H10" s="7">
        <v>10000</v>
      </c>
      <c r="I10" s="81"/>
      <c r="J10" s="74">
        <v>10341.46</v>
      </c>
      <c r="K10" s="38">
        <f>(F10+G10+H10+I10-J10)</f>
        <v>14533.95</v>
      </c>
      <c r="L10" s="22">
        <v>666.64</v>
      </c>
      <c r="M10" s="84"/>
      <c r="N10" s="61"/>
      <c r="O10" s="22">
        <f>L10+M10-N10</f>
        <v>666.64</v>
      </c>
    </row>
    <row r="11" spans="1:15" ht="17.25" customHeight="1" thickBot="1">
      <c r="A11" s="3" t="s">
        <v>12</v>
      </c>
      <c r="B11" s="23">
        <f aca="true" t="shared" si="0" ref="B11:K11">B10</f>
        <v>7055.01</v>
      </c>
      <c r="C11" s="62">
        <f t="shared" si="0"/>
        <v>1627.02</v>
      </c>
      <c r="D11" s="44">
        <f t="shared" si="0"/>
        <v>0</v>
      </c>
      <c r="E11" s="23">
        <f t="shared" si="0"/>
        <v>8682.03</v>
      </c>
      <c r="F11" s="23">
        <f t="shared" si="0"/>
        <v>14544.93</v>
      </c>
      <c r="G11" s="72">
        <f t="shared" si="0"/>
        <v>330.48</v>
      </c>
      <c r="H11" s="6">
        <f t="shared" si="0"/>
        <v>10000</v>
      </c>
      <c r="I11" s="82">
        <f t="shared" si="0"/>
        <v>0</v>
      </c>
      <c r="J11" s="75">
        <f t="shared" si="0"/>
        <v>10341.46</v>
      </c>
      <c r="K11" s="23">
        <f t="shared" si="0"/>
        <v>14533.95</v>
      </c>
      <c r="L11" s="23">
        <f>SUM(L10)</f>
        <v>666.64</v>
      </c>
      <c r="M11" s="85">
        <f>M10</f>
        <v>0</v>
      </c>
      <c r="N11" s="62">
        <f>N10</f>
        <v>0</v>
      </c>
      <c r="O11" s="23">
        <f>O10</f>
        <v>666.64</v>
      </c>
    </row>
    <row r="12" spans="1:15" ht="12.75">
      <c r="A12" s="93" t="s">
        <v>14</v>
      </c>
      <c r="B12" s="24"/>
      <c r="C12" s="63"/>
      <c r="D12" s="43"/>
      <c r="E12" s="24"/>
      <c r="F12" s="29"/>
      <c r="G12" s="66"/>
      <c r="H12" s="8"/>
      <c r="I12" s="8" t="s">
        <v>11</v>
      </c>
      <c r="J12" s="76"/>
      <c r="K12" s="29"/>
      <c r="L12" s="24"/>
      <c r="M12" s="86"/>
      <c r="N12" s="63"/>
      <c r="O12" s="24"/>
    </row>
    <row r="13" spans="1:15" ht="17.25" customHeight="1">
      <c r="A13" s="41" t="s">
        <v>73</v>
      </c>
      <c r="B13" s="26">
        <v>2158.83</v>
      </c>
      <c r="C13" s="64">
        <v>414.85</v>
      </c>
      <c r="D13" s="46">
        <v>515.19</v>
      </c>
      <c r="E13" s="22">
        <f>B13+C13-D13</f>
        <v>2058.49</v>
      </c>
      <c r="F13" s="26">
        <v>12095.65</v>
      </c>
      <c r="G13" s="64">
        <v>10701.82</v>
      </c>
      <c r="H13" s="13"/>
      <c r="I13" s="13">
        <v>578.86</v>
      </c>
      <c r="J13" s="77">
        <v>14539.2</v>
      </c>
      <c r="K13" s="38">
        <f>(F13+G13+H13+I13-J13)</f>
        <v>8837.130000000001</v>
      </c>
      <c r="L13" s="26"/>
      <c r="M13" s="87">
        <v>464.67</v>
      </c>
      <c r="N13" s="64"/>
      <c r="O13" s="22">
        <f>L13+M13-N13</f>
        <v>464.67</v>
      </c>
    </row>
    <row r="14" spans="1:15" ht="12.75">
      <c r="A14" s="42" t="s">
        <v>9</v>
      </c>
      <c r="B14" s="27">
        <v>1702.79</v>
      </c>
      <c r="C14" s="65">
        <v>413.68</v>
      </c>
      <c r="D14" s="47">
        <v>150</v>
      </c>
      <c r="E14" s="22">
        <f>B14+C14-D14</f>
        <v>1966.4699999999998</v>
      </c>
      <c r="F14" s="28">
        <v>11753.64</v>
      </c>
      <c r="G14" s="65">
        <v>12399.37</v>
      </c>
      <c r="H14" s="14">
        <v>1841.33</v>
      </c>
      <c r="I14" s="14">
        <v>2138.61</v>
      </c>
      <c r="J14" s="78">
        <v>18423.8</v>
      </c>
      <c r="K14" s="38">
        <f>(F14+G14+H14+I14-J14)</f>
        <v>9709.150000000005</v>
      </c>
      <c r="L14" s="28">
        <v>305.38</v>
      </c>
      <c r="M14" s="88">
        <v>1040</v>
      </c>
      <c r="N14" s="65"/>
      <c r="O14" s="22">
        <f>L14+M14-N14</f>
        <v>1345.38</v>
      </c>
    </row>
    <row r="15" spans="1:15" ht="12.75">
      <c r="A15" s="42" t="s">
        <v>10</v>
      </c>
      <c r="B15" s="28">
        <v>234.91</v>
      </c>
      <c r="C15" s="65"/>
      <c r="D15" s="47">
        <v>15</v>
      </c>
      <c r="E15" s="22">
        <f>B15+C15-D15</f>
        <v>219.91</v>
      </c>
      <c r="F15" s="28">
        <v>14.81</v>
      </c>
      <c r="G15" s="65"/>
      <c r="H15" s="14"/>
      <c r="I15" s="14"/>
      <c r="J15" s="78"/>
      <c r="K15" s="38">
        <f>(F15+G15+H15+I15-J15)</f>
        <v>14.81</v>
      </c>
      <c r="L15" s="28">
        <v>1.4</v>
      </c>
      <c r="M15" s="88"/>
      <c r="N15" s="65"/>
      <c r="O15" s="22">
        <f>L15+M15-N15</f>
        <v>1.4</v>
      </c>
    </row>
    <row r="16" spans="1:15" ht="12.75">
      <c r="A16" s="42" t="s">
        <v>26</v>
      </c>
      <c r="B16" s="28">
        <v>2734.37</v>
      </c>
      <c r="C16" s="65">
        <v>295.64</v>
      </c>
      <c r="D16" s="47">
        <v>215.29</v>
      </c>
      <c r="E16" s="22">
        <f>B16+C16-D16</f>
        <v>2814.72</v>
      </c>
      <c r="F16" s="28">
        <v>1523.03</v>
      </c>
      <c r="G16" s="65">
        <v>381.2</v>
      </c>
      <c r="H16" s="14"/>
      <c r="I16" s="14"/>
      <c r="J16" s="78">
        <v>355</v>
      </c>
      <c r="K16" s="38">
        <f>(F16+G16+H16+I16-J16)</f>
        <v>1549.23</v>
      </c>
      <c r="L16" s="28">
        <v>31.39</v>
      </c>
      <c r="M16" s="88"/>
      <c r="N16" s="65"/>
      <c r="O16" s="22">
        <f>L16+M16-N16</f>
        <v>31.39</v>
      </c>
    </row>
    <row r="17" spans="1:15" ht="12.75">
      <c r="A17" s="42" t="s">
        <v>74</v>
      </c>
      <c r="B17" s="28">
        <v>3021.78</v>
      </c>
      <c r="C17" s="65">
        <v>100</v>
      </c>
      <c r="D17" s="47">
        <v>1800</v>
      </c>
      <c r="E17" s="22">
        <f>B17+C17-D17</f>
        <v>1321.7800000000002</v>
      </c>
      <c r="F17" s="28">
        <v>848.6</v>
      </c>
      <c r="G17" s="65">
        <v>364.44</v>
      </c>
      <c r="H17" s="14"/>
      <c r="I17" s="14">
        <v>1800</v>
      </c>
      <c r="J17" s="78">
        <v>2132</v>
      </c>
      <c r="K17" s="38">
        <f>(F17+G17+H17+I17-J17)</f>
        <v>881.04</v>
      </c>
      <c r="L17" s="28">
        <v>1357.8</v>
      </c>
      <c r="M17" s="88">
        <v>58.79</v>
      </c>
      <c r="N17" s="65">
        <v>466.63</v>
      </c>
      <c r="O17" s="22">
        <f>L17+M17-N17</f>
        <v>949.9599999999999</v>
      </c>
    </row>
    <row r="18" spans="1:15" ht="16.5" customHeight="1" thickBot="1">
      <c r="A18" s="3" t="s">
        <v>12</v>
      </c>
      <c r="B18" s="23">
        <f aca="true" t="shared" si="1" ref="B18:O18">SUM(B13:B17)</f>
        <v>9852.68</v>
      </c>
      <c r="C18" s="62">
        <f t="shared" si="1"/>
        <v>1224.17</v>
      </c>
      <c r="D18" s="44">
        <f t="shared" si="1"/>
        <v>2695.48</v>
      </c>
      <c r="E18" s="23">
        <f t="shared" si="1"/>
        <v>8381.37</v>
      </c>
      <c r="F18" s="23">
        <f t="shared" si="1"/>
        <v>26235.73</v>
      </c>
      <c r="G18" s="62">
        <f t="shared" si="1"/>
        <v>23846.83</v>
      </c>
      <c r="H18" s="6">
        <f t="shared" si="1"/>
        <v>1841.33</v>
      </c>
      <c r="I18" s="6">
        <f t="shared" si="1"/>
        <v>4517.47</v>
      </c>
      <c r="J18" s="90">
        <f t="shared" si="1"/>
        <v>35450</v>
      </c>
      <c r="K18" s="23">
        <f t="shared" si="1"/>
        <v>20991.360000000008</v>
      </c>
      <c r="L18" s="23">
        <f t="shared" si="1"/>
        <v>1695.9699999999998</v>
      </c>
      <c r="M18" s="85">
        <f t="shared" si="1"/>
        <v>1563.46</v>
      </c>
      <c r="N18" s="62">
        <f t="shared" si="1"/>
        <v>466.63</v>
      </c>
      <c r="O18" s="23">
        <f t="shared" si="1"/>
        <v>2792.8</v>
      </c>
    </row>
    <row r="19" spans="1:15" ht="12.75">
      <c r="A19" s="94" t="s">
        <v>15</v>
      </c>
      <c r="B19" s="29"/>
      <c r="C19" s="66"/>
      <c r="D19" s="45"/>
      <c r="E19" s="29"/>
      <c r="F19" s="91"/>
      <c r="G19" s="89"/>
      <c r="H19" s="7"/>
      <c r="I19" s="7"/>
      <c r="J19" s="74"/>
      <c r="K19" s="24"/>
      <c r="L19" s="29"/>
      <c r="M19" s="89"/>
      <c r="N19" s="66"/>
      <c r="O19" s="29"/>
    </row>
    <row r="20" spans="1:15" ht="12.75">
      <c r="A20" s="12" t="s">
        <v>64</v>
      </c>
      <c r="B20" s="107">
        <v>3315.26</v>
      </c>
      <c r="C20" s="108">
        <v>186.8</v>
      </c>
      <c r="D20" s="109">
        <v>109.24</v>
      </c>
      <c r="E20" s="24">
        <f aca="true" t="shared" si="2" ref="E20:E29">SUM(B20:C20)-D20</f>
        <v>3392.8200000000006</v>
      </c>
      <c r="F20" s="128">
        <v>412.03</v>
      </c>
      <c r="G20" s="117">
        <v>953.65</v>
      </c>
      <c r="H20" s="118"/>
      <c r="I20" s="118"/>
      <c r="J20" s="119">
        <v>1164.31</v>
      </c>
      <c r="K20" s="24">
        <f>SUM(F20:I20)-J20</f>
        <v>201.3699999999999</v>
      </c>
      <c r="L20" s="110">
        <v>266.65</v>
      </c>
      <c r="M20" s="108"/>
      <c r="N20" s="109">
        <v>150</v>
      </c>
      <c r="O20" s="24">
        <f>SUM(L20:M20)-N20</f>
        <v>116.64999999999998</v>
      </c>
    </row>
    <row r="21" spans="1:15" ht="12.75">
      <c r="A21" s="15" t="s">
        <v>16</v>
      </c>
      <c r="B21" s="107">
        <v>488.96</v>
      </c>
      <c r="C21" s="108">
        <v>170.62</v>
      </c>
      <c r="D21" s="109">
        <v>164</v>
      </c>
      <c r="E21" s="22">
        <f t="shared" si="2"/>
        <v>495.5799999999999</v>
      </c>
      <c r="F21" s="107">
        <v>124.45</v>
      </c>
      <c r="G21" s="108">
        <v>228.33</v>
      </c>
      <c r="H21" s="109">
        <v>50</v>
      </c>
      <c r="I21" s="109"/>
      <c r="J21" s="120">
        <v>266.54</v>
      </c>
      <c r="K21" s="24">
        <f aca="true" t="shared" si="3" ref="K21:K29">SUM(F21:I21)-J21</f>
        <v>136.24</v>
      </c>
      <c r="L21" s="107">
        <v>90.47</v>
      </c>
      <c r="M21" s="108"/>
      <c r="N21" s="109"/>
      <c r="O21" s="22">
        <f aca="true" t="shared" si="4" ref="O21:O29">SUM(L21:M21)-N21</f>
        <v>90.47</v>
      </c>
    </row>
    <row r="22" spans="1:15" ht="12.75">
      <c r="A22" s="15" t="s">
        <v>65</v>
      </c>
      <c r="B22" s="110">
        <v>258.3</v>
      </c>
      <c r="C22" s="111"/>
      <c r="D22" s="112"/>
      <c r="E22" s="22">
        <f t="shared" si="2"/>
        <v>258.3</v>
      </c>
      <c r="F22" s="128">
        <v>1747.6</v>
      </c>
      <c r="G22" s="121">
        <v>1497.5</v>
      </c>
      <c r="H22" s="122"/>
      <c r="I22" s="122"/>
      <c r="J22" s="123">
        <v>1656.6</v>
      </c>
      <c r="K22" s="24">
        <f t="shared" si="3"/>
        <v>1588.5</v>
      </c>
      <c r="L22" s="110">
        <v>380.1</v>
      </c>
      <c r="M22" s="111"/>
      <c r="N22" s="112"/>
      <c r="O22" s="22">
        <f t="shared" si="4"/>
        <v>380.1</v>
      </c>
    </row>
    <row r="23" spans="1:15" ht="12.75">
      <c r="A23" s="15" t="s">
        <v>66</v>
      </c>
      <c r="B23" s="110">
        <v>632.14</v>
      </c>
      <c r="C23" s="111">
        <v>372.73</v>
      </c>
      <c r="D23" s="112">
        <v>117.33</v>
      </c>
      <c r="E23" s="22">
        <f t="shared" si="2"/>
        <v>887.54</v>
      </c>
      <c r="F23" s="128">
        <v>1586.28</v>
      </c>
      <c r="G23" s="121">
        <v>5632.84</v>
      </c>
      <c r="H23" s="122">
        <v>1120</v>
      </c>
      <c r="I23" s="122"/>
      <c r="J23" s="123">
        <v>6412.53</v>
      </c>
      <c r="K23" s="24">
        <f t="shared" si="3"/>
        <v>1926.5899999999992</v>
      </c>
      <c r="L23" s="110">
        <v>125.8</v>
      </c>
      <c r="M23" s="111">
        <v>50</v>
      </c>
      <c r="N23" s="112"/>
      <c r="O23" s="22">
        <f t="shared" si="4"/>
        <v>175.8</v>
      </c>
    </row>
    <row r="24" spans="1:15" ht="12.75">
      <c r="A24" s="15" t="s">
        <v>67</v>
      </c>
      <c r="B24" s="110">
        <v>561.2</v>
      </c>
      <c r="C24" s="111">
        <v>23.9</v>
      </c>
      <c r="D24" s="112"/>
      <c r="E24" s="22">
        <f t="shared" si="2"/>
        <v>585.1</v>
      </c>
      <c r="F24" s="128">
        <v>466.2</v>
      </c>
      <c r="G24" s="121">
        <v>86.7</v>
      </c>
      <c r="H24" s="122">
        <v>200</v>
      </c>
      <c r="I24" s="122"/>
      <c r="J24" s="123">
        <v>276.9</v>
      </c>
      <c r="K24" s="24">
        <f t="shared" si="3"/>
        <v>476</v>
      </c>
      <c r="L24" s="110">
        <v>63.6</v>
      </c>
      <c r="M24" s="111">
        <v>71.6</v>
      </c>
      <c r="N24" s="112"/>
      <c r="O24" s="22">
        <f t="shared" si="4"/>
        <v>135.2</v>
      </c>
    </row>
    <row r="25" spans="1:15" ht="12.75">
      <c r="A25" s="15" t="s">
        <v>68</v>
      </c>
      <c r="B25" s="110">
        <v>3521.06</v>
      </c>
      <c r="C25" s="111">
        <v>783.88</v>
      </c>
      <c r="D25" s="112">
        <v>150</v>
      </c>
      <c r="E25" s="22">
        <f t="shared" si="2"/>
        <v>4154.94</v>
      </c>
      <c r="F25" s="128">
        <v>1954.31</v>
      </c>
      <c r="G25" s="121">
        <v>262.49</v>
      </c>
      <c r="H25" s="122"/>
      <c r="I25" s="122">
        <v>150</v>
      </c>
      <c r="J25" s="123">
        <v>2185.56</v>
      </c>
      <c r="K25" s="24">
        <f t="shared" si="3"/>
        <v>181.24000000000024</v>
      </c>
      <c r="L25" s="110">
        <v>353.91</v>
      </c>
      <c r="M25" s="111"/>
      <c r="N25" s="112"/>
      <c r="O25" s="22">
        <f t="shared" si="4"/>
        <v>353.91</v>
      </c>
    </row>
    <row r="26" spans="1:15" ht="12.75">
      <c r="A26" s="15" t="s">
        <v>69</v>
      </c>
      <c r="B26" s="110">
        <v>73.3</v>
      </c>
      <c r="C26" s="111"/>
      <c r="D26" s="112">
        <v>1.4</v>
      </c>
      <c r="E26" s="22">
        <f t="shared" si="2"/>
        <v>71.89999999999999</v>
      </c>
      <c r="F26" s="128">
        <v>46.6</v>
      </c>
      <c r="G26" s="121">
        <v>224.1</v>
      </c>
      <c r="H26" s="122">
        <v>100</v>
      </c>
      <c r="I26" s="122">
        <v>1.4</v>
      </c>
      <c r="J26" s="123">
        <v>372.1</v>
      </c>
      <c r="K26" s="24"/>
      <c r="L26" s="110">
        <v>37.8</v>
      </c>
      <c r="M26" s="111"/>
      <c r="N26" s="112"/>
      <c r="O26" s="22">
        <f t="shared" si="4"/>
        <v>37.8</v>
      </c>
    </row>
    <row r="27" spans="1:15" ht="12.75">
      <c r="A27" s="15" t="s">
        <v>17</v>
      </c>
      <c r="B27" s="113">
        <v>346.69</v>
      </c>
      <c r="C27" s="114">
        <v>1.35</v>
      </c>
      <c r="D27" s="115"/>
      <c r="E27" s="22">
        <f t="shared" si="2"/>
        <v>348.04</v>
      </c>
      <c r="F27" s="113">
        <v>219.99</v>
      </c>
      <c r="G27" s="114">
        <v>163.93</v>
      </c>
      <c r="H27" s="115">
        <v>349.89</v>
      </c>
      <c r="I27" s="115">
        <v>30</v>
      </c>
      <c r="J27" s="124">
        <v>621.22</v>
      </c>
      <c r="K27" s="24">
        <f t="shared" si="3"/>
        <v>142.58999999999992</v>
      </c>
      <c r="L27" s="113">
        <v>129.51</v>
      </c>
      <c r="M27" s="114"/>
      <c r="N27" s="115"/>
      <c r="O27" s="22">
        <f t="shared" si="4"/>
        <v>129.51</v>
      </c>
    </row>
    <row r="28" spans="1:15" ht="12.75">
      <c r="A28" s="15" t="s">
        <v>18</v>
      </c>
      <c r="B28" s="113">
        <v>229.71</v>
      </c>
      <c r="C28" s="114">
        <v>91.66</v>
      </c>
      <c r="D28" s="115"/>
      <c r="E28" s="22">
        <f t="shared" si="2"/>
        <v>321.37</v>
      </c>
      <c r="F28" s="113">
        <v>3920.05</v>
      </c>
      <c r="G28" s="114">
        <v>1983.47</v>
      </c>
      <c r="H28" s="115"/>
      <c r="I28" s="115">
        <v>180</v>
      </c>
      <c r="J28" s="124">
        <v>2751.32</v>
      </c>
      <c r="K28" s="24">
        <f t="shared" si="3"/>
        <v>3332.2000000000003</v>
      </c>
      <c r="L28" s="113">
        <v>387.89</v>
      </c>
      <c r="M28" s="114"/>
      <c r="N28" s="115"/>
      <c r="O28" s="22">
        <f t="shared" si="4"/>
        <v>387.89</v>
      </c>
    </row>
    <row r="29" spans="1:15" ht="12.75">
      <c r="A29" s="16" t="s">
        <v>70</v>
      </c>
      <c r="B29" s="110">
        <v>1087.08756</v>
      </c>
      <c r="C29" s="111">
        <v>185.89778</v>
      </c>
      <c r="D29" s="116">
        <v>600</v>
      </c>
      <c r="E29" s="40">
        <f t="shared" si="2"/>
        <v>672.98534</v>
      </c>
      <c r="F29" s="128">
        <v>542.00529</v>
      </c>
      <c r="G29" s="121">
        <v>758.71552</v>
      </c>
      <c r="H29" s="122">
        <v>480</v>
      </c>
      <c r="I29" s="122">
        <v>600</v>
      </c>
      <c r="J29" s="123">
        <v>1079.9945</v>
      </c>
      <c r="K29" s="22">
        <f t="shared" si="3"/>
        <v>1300.7263099999998</v>
      </c>
      <c r="L29" s="110">
        <v>24.7199</v>
      </c>
      <c r="M29" s="111">
        <v>75.2801</v>
      </c>
      <c r="N29" s="116">
        <v>20</v>
      </c>
      <c r="O29" s="40">
        <f t="shared" si="4"/>
        <v>80</v>
      </c>
    </row>
    <row r="30" spans="1:15" ht="15.75" customHeight="1" thickBot="1">
      <c r="A30" s="3" t="s">
        <v>12</v>
      </c>
      <c r="B30" s="100">
        <f aca="true" t="shared" si="5" ref="B30:O30">SUM(B20:B29)</f>
        <v>10513.707559999999</v>
      </c>
      <c r="C30" s="99">
        <f t="shared" si="5"/>
        <v>1816.83778</v>
      </c>
      <c r="D30" s="96">
        <f t="shared" si="5"/>
        <v>1141.9699999999998</v>
      </c>
      <c r="E30" s="30">
        <f t="shared" si="5"/>
        <v>11188.575340000001</v>
      </c>
      <c r="F30" s="98">
        <f t="shared" si="5"/>
        <v>11019.515289999998</v>
      </c>
      <c r="G30" s="125">
        <f t="shared" si="5"/>
        <v>11791.72552</v>
      </c>
      <c r="H30" s="126">
        <f t="shared" si="5"/>
        <v>2299.89</v>
      </c>
      <c r="I30" s="126">
        <f t="shared" si="5"/>
        <v>961.4</v>
      </c>
      <c r="J30" s="127">
        <f t="shared" si="5"/>
        <v>16787.0745</v>
      </c>
      <c r="K30" s="100">
        <f t="shared" si="5"/>
        <v>9285.45631</v>
      </c>
      <c r="L30" s="100">
        <f t="shared" si="5"/>
        <v>1860.4499</v>
      </c>
      <c r="M30" s="97">
        <f t="shared" si="5"/>
        <v>196.8801</v>
      </c>
      <c r="N30" s="101">
        <f t="shared" si="5"/>
        <v>170</v>
      </c>
      <c r="O30" s="30">
        <f t="shared" si="5"/>
        <v>1887.33</v>
      </c>
    </row>
    <row r="31" spans="1:15" ht="12.75">
      <c r="A31" s="94" t="s">
        <v>33</v>
      </c>
      <c r="B31" s="24"/>
      <c r="C31" s="63"/>
      <c r="D31" s="43"/>
      <c r="E31" s="24"/>
      <c r="F31" s="24"/>
      <c r="G31" s="63"/>
      <c r="H31" s="7"/>
      <c r="I31" s="7"/>
      <c r="J31" s="74"/>
      <c r="K31" s="24"/>
      <c r="L31" s="24"/>
      <c r="M31" s="86"/>
      <c r="N31" s="63"/>
      <c r="O31" s="24"/>
    </row>
    <row r="32" spans="1:15" ht="12.75">
      <c r="A32" s="16" t="s">
        <v>71</v>
      </c>
      <c r="B32" s="25">
        <v>753.42</v>
      </c>
      <c r="C32" s="61">
        <v>4659.98</v>
      </c>
      <c r="D32" s="48"/>
      <c r="E32" s="22">
        <f>B32+C32-D32</f>
        <v>5413.4</v>
      </c>
      <c r="F32" s="22">
        <v>1532.91</v>
      </c>
      <c r="G32" s="61">
        <v>306.87</v>
      </c>
      <c r="H32" s="5">
        <v>2000</v>
      </c>
      <c r="I32" s="5"/>
      <c r="J32" s="79">
        <v>1792.1</v>
      </c>
      <c r="K32" s="38">
        <f>(F32+G32+H32+I32-J32)</f>
        <v>2047.6800000000003</v>
      </c>
      <c r="L32" s="22">
        <v>1006.49</v>
      </c>
      <c r="M32" s="84"/>
      <c r="N32" s="61">
        <v>236.51</v>
      </c>
      <c r="O32" s="22">
        <f>L32+M32-N32</f>
        <v>769.98</v>
      </c>
    </row>
    <row r="33" spans="1:15" ht="15.75" customHeight="1" thickBot="1">
      <c r="A33" s="3" t="s">
        <v>12</v>
      </c>
      <c r="B33" s="23">
        <f aca="true" t="shared" si="6" ref="B33:O33">B32</f>
        <v>753.42</v>
      </c>
      <c r="C33" s="62">
        <f t="shared" si="6"/>
        <v>4659.98</v>
      </c>
      <c r="D33" s="44">
        <f t="shared" si="6"/>
        <v>0</v>
      </c>
      <c r="E33" s="23">
        <f t="shared" si="6"/>
        <v>5413.4</v>
      </c>
      <c r="F33" s="23">
        <f t="shared" si="6"/>
        <v>1532.91</v>
      </c>
      <c r="G33" s="62">
        <f t="shared" si="6"/>
        <v>306.87</v>
      </c>
      <c r="H33" s="6">
        <f t="shared" si="6"/>
        <v>2000</v>
      </c>
      <c r="I33" s="6">
        <f t="shared" si="6"/>
        <v>0</v>
      </c>
      <c r="J33" s="75">
        <f t="shared" si="6"/>
        <v>1792.1</v>
      </c>
      <c r="K33" s="23">
        <f t="shared" si="6"/>
        <v>2047.6800000000003</v>
      </c>
      <c r="L33" s="23">
        <f t="shared" si="6"/>
        <v>1006.49</v>
      </c>
      <c r="M33" s="85">
        <f t="shared" si="6"/>
        <v>0</v>
      </c>
      <c r="N33" s="62">
        <f t="shared" si="6"/>
        <v>236.51</v>
      </c>
      <c r="O33" s="23">
        <f t="shared" si="6"/>
        <v>769.98</v>
      </c>
    </row>
    <row r="34" spans="1:15" ht="12.75">
      <c r="A34" s="95" t="s">
        <v>19</v>
      </c>
      <c r="B34" s="29"/>
      <c r="C34" s="66"/>
      <c r="D34" s="45"/>
      <c r="E34" s="29"/>
      <c r="F34" s="29"/>
      <c r="G34" s="66"/>
      <c r="H34" s="8"/>
      <c r="I34" s="8"/>
      <c r="J34" s="76"/>
      <c r="K34" s="29"/>
      <c r="L34" s="29"/>
      <c r="M34" s="105"/>
      <c r="N34" s="66"/>
      <c r="O34" s="29"/>
    </row>
    <row r="35" spans="1:15" ht="12.75">
      <c r="A35" s="102" t="s">
        <v>31</v>
      </c>
      <c r="B35" s="57">
        <v>511</v>
      </c>
      <c r="C35" s="53">
        <v>107</v>
      </c>
      <c r="D35" s="51"/>
      <c r="E35" s="31">
        <f>B35+C35-D35</f>
        <v>618</v>
      </c>
      <c r="F35" s="57">
        <v>308</v>
      </c>
      <c r="G35" s="53">
        <v>1410</v>
      </c>
      <c r="H35" s="51">
        <v>400</v>
      </c>
      <c r="I35" s="51"/>
      <c r="J35" s="51">
        <v>1840</v>
      </c>
      <c r="K35" s="31">
        <f>F35+G35+H35+I35-J35</f>
        <v>278</v>
      </c>
      <c r="L35" s="56">
        <v>304</v>
      </c>
      <c r="M35" s="53">
        <v>27</v>
      </c>
      <c r="N35" s="51"/>
      <c r="O35" s="31">
        <f>L35+M35-N35</f>
        <v>331</v>
      </c>
    </row>
    <row r="36" spans="1:15" ht="12.75">
      <c r="A36" s="102" t="s">
        <v>20</v>
      </c>
      <c r="B36" s="57">
        <v>336.78</v>
      </c>
      <c r="C36" s="54">
        <v>44.93</v>
      </c>
      <c r="D36" s="50">
        <v>105.53</v>
      </c>
      <c r="E36" s="32">
        <f>B36+C36-D36</f>
        <v>276.17999999999995</v>
      </c>
      <c r="F36" s="57">
        <v>155.57</v>
      </c>
      <c r="G36" s="54">
        <v>649.27</v>
      </c>
      <c r="H36" s="50">
        <v>97.92</v>
      </c>
      <c r="I36" s="50">
        <v>76.6</v>
      </c>
      <c r="J36" s="50">
        <v>959.09</v>
      </c>
      <c r="K36" s="32">
        <f>F36+G36+H36+I36-J36</f>
        <v>20.269999999999868</v>
      </c>
      <c r="L36" s="57">
        <v>727.27</v>
      </c>
      <c r="M36" s="54">
        <v>26.5</v>
      </c>
      <c r="N36" s="50"/>
      <c r="O36" s="32">
        <f>L36+M36-N36</f>
        <v>753.77</v>
      </c>
    </row>
    <row r="37" spans="1:15" ht="12.75">
      <c r="A37" s="102" t="s">
        <v>21</v>
      </c>
      <c r="B37" s="57">
        <v>458</v>
      </c>
      <c r="C37" s="54">
        <v>41</v>
      </c>
      <c r="D37" s="50">
        <v>43</v>
      </c>
      <c r="E37" s="32">
        <f aca="true" t="shared" si="7" ref="E37:E54">B37+C37-D37</f>
        <v>456</v>
      </c>
      <c r="F37" s="57">
        <v>1274</v>
      </c>
      <c r="G37" s="54">
        <v>1616</v>
      </c>
      <c r="H37" s="50"/>
      <c r="I37" s="50"/>
      <c r="J37" s="50">
        <v>1535</v>
      </c>
      <c r="K37" s="32">
        <f aca="true" t="shared" si="8" ref="K37:K53">F37+G37+H37+I37-J37</f>
        <v>1355</v>
      </c>
      <c r="L37" s="57">
        <v>160</v>
      </c>
      <c r="M37" s="54"/>
      <c r="N37" s="50"/>
      <c r="O37" s="32">
        <f aca="true" t="shared" si="9" ref="O37:O53">L37+M37-N37</f>
        <v>160</v>
      </c>
    </row>
    <row r="38" spans="1:15" ht="12.75">
      <c r="A38" s="102" t="s">
        <v>59</v>
      </c>
      <c r="B38" s="57">
        <v>2782</v>
      </c>
      <c r="C38" s="54">
        <v>486</v>
      </c>
      <c r="D38" s="50">
        <v>753</v>
      </c>
      <c r="E38" s="32">
        <f t="shared" si="7"/>
        <v>2515</v>
      </c>
      <c r="F38" s="57">
        <v>188</v>
      </c>
      <c r="G38" s="54">
        <v>1304</v>
      </c>
      <c r="H38" s="50"/>
      <c r="I38" s="50"/>
      <c r="J38" s="50">
        <v>1035</v>
      </c>
      <c r="K38" s="32">
        <f t="shared" si="8"/>
        <v>457</v>
      </c>
      <c r="L38" s="57">
        <v>609</v>
      </c>
      <c r="M38" s="54"/>
      <c r="N38" s="50"/>
      <c r="O38" s="32">
        <f t="shared" si="9"/>
        <v>609</v>
      </c>
    </row>
    <row r="39" spans="1:15" ht="12.75">
      <c r="A39" s="102" t="s">
        <v>135</v>
      </c>
      <c r="B39" s="57">
        <v>914.45</v>
      </c>
      <c r="C39" s="54">
        <v>313.56</v>
      </c>
      <c r="D39" s="50">
        <v>210.88</v>
      </c>
      <c r="E39" s="32">
        <f t="shared" si="7"/>
        <v>1017.13</v>
      </c>
      <c r="F39" s="57">
        <v>543.61</v>
      </c>
      <c r="G39" s="54">
        <v>5892.76</v>
      </c>
      <c r="H39" s="50">
        <v>2410.78</v>
      </c>
      <c r="I39" s="50"/>
      <c r="J39" s="50">
        <v>6783.3</v>
      </c>
      <c r="K39" s="32">
        <f t="shared" si="8"/>
        <v>2063.8499999999995</v>
      </c>
      <c r="L39" s="57">
        <v>238.79</v>
      </c>
      <c r="M39" s="54"/>
      <c r="N39" s="50"/>
      <c r="O39" s="32">
        <f t="shared" si="9"/>
        <v>238.79</v>
      </c>
    </row>
    <row r="40" spans="1:15" ht="12.75">
      <c r="A40" s="102" t="s">
        <v>22</v>
      </c>
      <c r="B40" s="57">
        <v>188</v>
      </c>
      <c r="C40" s="54">
        <v>45</v>
      </c>
      <c r="D40" s="50">
        <v>10</v>
      </c>
      <c r="E40" s="32">
        <f t="shared" si="7"/>
        <v>223</v>
      </c>
      <c r="F40" s="57">
        <v>226</v>
      </c>
      <c r="G40" s="54">
        <v>564</v>
      </c>
      <c r="H40" s="50"/>
      <c r="I40" s="50"/>
      <c r="J40" s="50">
        <v>620</v>
      </c>
      <c r="K40" s="32">
        <f t="shared" si="8"/>
        <v>170</v>
      </c>
      <c r="L40" s="57">
        <v>70</v>
      </c>
      <c r="M40" s="54">
        <v>3</v>
      </c>
      <c r="N40" s="50"/>
      <c r="O40" s="32">
        <f t="shared" si="9"/>
        <v>73</v>
      </c>
    </row>
    <row r="41" spans="1:15" ht="13.5" thickBot="1">
      <c r="A41" s="176" t="s">
        <v>136</v>
      </c>
      <c r="B41" s="177">
        <v>198</v>
      </c>
      <c r="C41" s="178">
        <v>65</v>
      </c>
      <c r="D41" s="179">
        <v>38</v>
      </c>
      <c r="E41" s="177">
        <f t="shared" si="7"/>
        <v>225</v>
      </c>
      <c r="F41" s="177">
        <v>214</v>
      </c>
      <c r="G41" s="178">
        <v>2000</v>
      </c>
      <c r="H41" s="179"/>
      <c r="I41" s="179"/>
      <c r="J41" s="179">
        <v>1959</v>
      </c>
      <c r="K41" s="177">
        <f t="shared" si="8"/>
        <v>255</v>
      </c>
      <c r="L41" s="177">
        <v>884</v>
      </c>
      <c r="M41" s="178">
        <v>6</v>
      </c>
      <c r="N41" s="180"/>
      <c r="O41" s="177">
        <f t="shared" si="9"/>
        <v>890</v>
      </c>
    </row>
    <row r="42" spans="1:15" ht="12.75">
      <c r="A42" s="102" t="s">
        <v>30</v>
      </c>
      <c r="B42" s="56">
        <v>1482</v>
      </c>
      <c r="C42" s="53">
        <v>63</v>
      </c>
      <c r="D42" s="51">
        <v>52</v>
      </c>
      <c r="E42" s="31">
        <f t="shared" si="7"/>
        <v>1493</v>
      </c>
      <c r="F42" s="56">
        <v>272</v>
      </c>
      <c r="G42" s="53">
        <v>469</v>
      </c>
      <c r="H42" s="51"/>
      <c r="I42" s="51"/>
      <c r="J42" s="51">
        <v>389</v>
      </c>
      <c r="K42" s="31">
        <f t="shared" si="8"/>
        <v>352</v>
      </c>
      <c r="L42" s="56">
        <v>438</v>
      </c>
      <c r="M42" s="53">
        <v>10</v>
      </c>
      <c r="N42" s="51"/>
      <c r="O42" s="31">
        <f t="shared" si="9"/>
        <v>448</v>
      </c>
    </row>
    <row r="43" spans="1:15" ht="12.75">
      <c r="A43" s="102" t="s">
        <v>23</v>
      </c>
      <c r="B43" s="32">
        <v>423.8</v>
      </c>
      <c r="C43" s="20">
        <v>175.77</v>
      </c>
      <c r="D43" s="11">
        <v>143.13</v>
      </c>
      <c r="E43" s="31">
        <f t="shared" si="7"/>
        <v>456.44000000000005</v>
      </c>
      <c r="F43" s="32">
        <v>145.11</v>
      </c>
      <c r="G43" s="20">
        <v>801.21</v>
      </c>
      <c r="H43" s="11">
        <v>1349.52</v>
      </c>
      <c r="I43" s="11"/>
      <c r="J43" s="11">
        <v>2209.48</v>
      </c>
      <c r="K43" s="31">
        <f t="shared" si="8"/>
        <v>86.36000000000013</v>
      </c>
      <c r="L43" s="32">
        <v>481.79</v>
      </c>
      <c r="M43" s="20"/>
      <c r="N43" s="50"/>
      <c r="O43" s="31">
        <f t="shared" si="9"/>
        <v>481.79</v>
      </c>
    </row>
    <row r="44" spans="1:15" ht="12.75">
      <c r="A44" s="102" t="s">
        <v>60</v>
      </c>
      <c r="B44" s="58">
        <v>955</v>
      </c>
      <c r="C44" s="55">
        <v>157</v>
      </c>
      <c r="D44" s="52">
        <v>420</v>
      </c>
      <c r="E44" s="32">
        <f t="shared" si="7"/>
        <v>692</v>
      </c>
      <c r="F44" s="58">
        <v>68</v>
      </c>
      <c r="G44" s="55">
        <v>350</v>
      </c>
      <c r="H44" s="52"/>
      <c r="I44" s="52">
        <v>310</v>
      </c>
      <c r="J44" s="52">
        <v>625</v>
      </c>
      <c r="K44" s="32">
        <f t="shared" si="8"/>
        <v>103</v>
      </c>
      <c r="L44" s="58">
        <v>205</v>
      </c>
      <c r="M44" s="55">
        <v>15</v>
      </c>
      <c r="N44" s="50"/>
      <c r="O44" s="32">
        <f t="shared" si="9"/>
        <v>220</v>
      </c>
    </row>
    <row r="45" spans="1:15" ht="12.75">
      <c r="A45" s="102" t="s">
        <v>61</v>
      </c>
      <c r="B45" s="57">
        <v>1015</v>
      </c>
      <c r="C45" s="104">
        <v>446</v>
      </c>
      <c r="D45" s="103">
        <v>384</v>
      </c>
      <c r="E45" s="32">
        <f t="shared" si="7"/>
        <v>1077</v>
      </c>
      <c r="F45" s="57">
        <v>347</v>
      </c>
      <c r="G45" s="54">
        <v>1209</v>
      </c>
      <c r="H45" s="50"/>
      <c r="I45" s="50">
        <v>230</v>
      </c>
      <c r="J45" s="50">
        <v>1165</v>
      </c>
      <c r="K45" s="32">
        <f t="shared" si="8"/>
        <v>621</v>
      </c>
      <c r="L45" s="57">
        <v>198</v>
      </c>
      <c r="M45" s="54">
        <v>20</v>
      </c>
      <c r="N45" s="50"/>
      <c r="O45" s="32">
        <f t="shared" si="9"/>
        <v>218</v>
      </c>
    </row>
    <row r="46" spans="1:15" ht="12.75">
      <c r="A46" s="102" t="s">
        <v>32</v>
      </c>
      <c r="B46" s="32">
        <v>1706</v>
      </c>
      <c r="C46" s="20">
        <v>114</v>
      </c>
      <c r="D46" s="11">
        <v>23</v>
      </c>
      <c r="E46" s="32">
        <f>B46+C46-D46</f>
        <v>1797</v>
      </c>
      <c r="F46" s="32">
        <v>784</v>
      </c>
      <c r="G46" s="20">
        <v>1220</v>
      </c>
      <c r="H46" s="11">
        <v>272</v>
      </c>
      <c r="I46" s="11"/>
      <c r="J46" s="11">
        <v>1303</v>
      </c>
      <c r="K46" s="32">
        <f t="shared" si="8"/>
        <v>973</v>
      </c>
      <c r="L46" s="32">
        <v>556</v>
      </c>
      <c r="M46" s="20">
        <v>92</v>
      </c>
      <c r="N46" s="50"/>
      <c r="O46" s="32">
        <f t="shared" si="9"/>
        <v>648</v>
      </c>
    </row>
    <row r="47" spans="1:15" ht="12.75">
      <c r="A47" s="102" t="s">
        <v>137</v>
      </c>
      <c r="B47" s="57">
        <v>986.065</v>
      </c>
      <c r="C47" s="54">
        <v>90.878</v>
      </c>
      <c r="D47" s="50">
        <v>34.133</v>
      </c>
      <c r="E47" s="32">
        <f t="shared" si="7"/>
        <v>1042.81</v>
      </c>
      <c r="F47" s="57">
        <v>526.218</v>
      </c>
      <c r="G47" s="54">
        <v>1128.402</v>
      </c>
      <c r="H47" s="50"/>
      <c r="I47" s="50"/>
      <c r="J47" s="50">
        <v>1592.737</v>
      </c>
      <c r="K47" s="32">
        <f t="shared" si="8"/>
        <v>61.88299999999981</v>
      </c>
      <c r="L47" s="57">
        <v>468.521</v>
      </c>
      <c r="M47" s="54"/>
      <c r="N47" s="50"/>
      <c r="O47" s="32">
        <f t="shared" si="9"/>
        <v>468.521</v>
      </c>
    </row>
    <row r="48" spans="1:15" ht="12.75">
      <c r="A48" s="102" t="s">
        <v>138</v>
      </c>
      <c r="B48" s="57">
        <v>715</v>
      </c>
      <c r="C48" s="54"/>
      <c r="D48" s="50"/>
      <c r="E48" s="32">
        <f t="shared" si="7"/>
        <v>715</v>
      </c>
      <c r="F48" s="57">
        <v>257</v>
      </c>
      <c r="G48" s="54">
        <v>2325</v>
      </c>
      <c r="H48" s="50">
        <v>1715</v>
      </c>
      <c r="I48" s="50"/>
      <c r="J48" s="50">
        <v>4235</v>
      </c>
      <c r="K48" s="32">
        <f t="shared" si="8"/>
        <v>62</v>
      </c>
      <c r="L48" s="57">
        <v>122</v>
      </c>
      <c r="M48" s="54">
        <v>1</v>
      </c>
      <c r="N48" s="50"/>
      <c r="O48" s="32">
        <f t="shared" si="9"/>
        <v>123</v>
      </c>
    </row>
    <row r="49" spans="1:15" ht="12.75">
      <c r="A49" s="102" t="s">
        <v>28</v>
      </c>
      <c r="B49" s="32">
        <v>1386</v>
      </c>
      <c r="C49" s="20">
        <v>240</v>
      </c>
      <c r="D49" s="11">
        <v>1093</v>
      </c>
      <c r="E49" s="32">
        <f t="shared" si="7"/>
        <v>533</v>
      </c>
      <c r="F49" s="32">
        <v>417</v>
      </c>
      <c r="G49" s="20">
        <v>1886</v>
      </c>
      <c r="H49" s="11"/>
      <c r="I49" s="11">
        <v>1000</v>
      </c>
      <c r="J49" s="11">
        <v>1599</v>
      </c>
      <c r="K49" s="32">
        <f t="shared" si="8"/>
        <v>1704</v>
      </c>
      <c r="L49" s="32">
        <v>653</v>
      </c>
      <c r="M49" s="20">
        <v>23</v>
      </c>
      <c r="N49" s="50"/>
      <c r="O49" s="32">
        <f t="shared" si="9"/>
        <v>676</v>
      </c>
    </row>
    <row r="50" spans="1:15" ht="12.75">
      <c r="A50" s="102" t="s">
        <v>139</v>
      </c>
      <c r="B50" s="57">
        <v>2515</v>
      </c>
      <c r="C50" s="54">
        <v>7</v>
      </c>
      <c r="D50" s="50">
        <v>95</v>
      </c>
      <c r="E50" s="32">
        <f t="shared" si="7"/>
        <v>2427</v>
      </c>
      <c r="F50" s="57">
        <v>4117</v>
      </c>
      <c r="G50" s="54">
        <v>2182</v>
      </c>
      <c r="H50" s="50"/>
      <c r="I50" s="50">
        <v>7</v>
      </c>
      <c r="J50" s="50">
        <v>3496</v>
      </c>
      <c r="K50" s="32">
        <f t="shared" si="8"/>
        <v>2810</v>
      </c>
      <c r="L50" s="57">
        <v>325</v>
      </c>
      <c r="M50" s="54">
        <v>12</v>
      </c>
      <c r="N50" s="50"/>
      <c r="O50" s="32">
        <f t="shared" si="9"/>
        <v>337</v>
      </c>
    </row>
    <row r="51" spans="1:15" ht="12.75">
      <c r="A51" s="102" t="s">
        <v>140</v>
      </c>
      <c r="B51" s="57">
        <v>1735</v>
      </c>
      <c r="C51" s="54">
        <v>150</v>
      </c>
      <c r="D51" s="50">
        <v>32</v>
      </c>
      <c r="E51" s="32">
        <f t="shared" si="7"/>
        <v>1853</v>
      </c>
      <c r="F51" s="57">
        <v>646</v>
      </c>
      <c r="G51" s="54">
        <v>1356</v>
      </c>
      <c r="H51" s="50"/>
      <c r="I51" s="50"/>
      <c r="J51" s="50">
        <v>1292</v>
      </c>
      <c r="K51" s="32">
        <f t="shared" si="8"/>
        <v>710</v>
      </c>
      <c r="L51" s="57">
        <v>504</v>
      </c>
      <c r="M51" s="54"/>
      <c r="N51" s="50"/>
      <c r="O51" s="32">
        <f t="shared" si="9"/>
        <v>504</v>
      </c>
    </row>
    <row r="52" spans="1:15" ht="12.75">
      <c r="A52" s="102" t="s">
        <v>141</v>
      </c>
      <c r="B52" s="57">
        <v>729</v>
      </c>
      <c r="C52" s="54">
        <v>122</v>
      </c>
      <c r="D52" s="50">
        <v>8</v>
      </c>
      <c r="E52" s="32">
        <f t="shared" si="7"/>
        <v>843</v>
      </c>
      <c r="F52" s="57">
        <v>963</v>
      </c>
      <c r="G52" s="54">
        <v>2469</v>
      </c>
      <c r="H52" s="50"/>
      <c r="I52" s="50"/>
      <c r="J52" s="50">
        <v>2475</v>
      </c>
      <c r="K52" s="32">
        <f t="shared" si="8"/>
        <v>957</v>
      </c>
      <c r="L52" s="57">
        <v>960</v>
      </c>
      <c r="M52" s="54">
        <v>70</v>
      </c>
      <c r="N52" s="50"/>
      <c r="O52" s="32">
        <f t="shared" si="9"/>
        <v>1030</v>
      </c>
    </row>
    <row r="53" spans="1:15" ht="12.75">
      <c r="A53" s="102" t="s">
        <v>29</v>
      </c>
      <c r="B53" s="32">
        <v>619</v>
      </c>
      <c r="C53" s="20">
        <v>40</v>
      </c>
      <c r="D53" s="11"/>
      <c r="E53" s="32">
        <f t="shared" si="7"/>
        <v>659</v>
      </c>
      <c r="F53" s="32">
        <v>1151</v>
      </c>
      <c r="G53" s="20">
        <v>3744</v>
      </c>
      <c r="H53" s="11"/>
      <c r="I53" s="11"/>
      <c r="J53" s="11">
        <v>3908</v>
      </c>
      <c r="K53" s="32">
        <f t="shared" si="8"/>
        <v>987</v>
      </c>
      <c r="L53" s="32">
        <v>346.9</v>
      </c>
      <c r="M53" s="20">
        <v>0.1</v>
      </c>
      <c r="N53" s="50"/>
      <c r="O53" s="32">
        <f t="shared" si="9"/>
        <v>347</v>
      </c>
    </row>
    <row r="54" spans="1:15" ht="12.75">
      <c r="A54" s="102" t="s">
        <v>142</v>
      </c>
      <c r="B54" s="57">
        <v>1041</v>
      </c>
      <c r="C54" s="54">
        <v>101</v>
      </c>
      <c r="D54" s="50">
        <v>85</v>
      </c>
      <c r="E54" s="32">
        <f t="shared" si="7"/>
        <v>1057</v>
      </c>
      <c r="F54" s="57">
        <v>609</v>
      </c>
      <c r="G54" s="54">
        <v>2162</v>
      </c>
      <c r="H54" s="50"/>
      <c r="I54" s="50"/>
      <c r="J54" s="50">
        <v>2544</v>
      </c>
      <c r="K54" s="32">
        <f>F54+G54+H54+I54-J54</f>
        <v>227</v>
      </c>
      <c r="L54" s="57">
        <v>1532</v>
      </c>
      <c r="M54" s="54">
        <v>16</v>
      </c>
      <c r="N54" s="50"/>
      <c r="O54" s="32">
        <f>L54+M54-N54</f>
        <v>1548</v>
      </c>
    </row>
    <row r="55" spans="1:15" ht="12.75">
      <c r="A55" s="102" t="s">
        <v>24</v>
      </c>
      <c r="B55" s="57">
        <v>222</v>
      </c>
      <c r="C55" s="54"/>
      <c r="D55" s="50">
        <v>7</v>
      </c>
      <c r="E55" s="32">
        <f>B55+C55-D55</f>
        <v>215</v>
      </c>
      <c r="F55" s="57">
        <v>68</v>
      </c>
      <c r="G55" s="54">
        <v>345</v>
      </c>
      <c r="H55" s="50"/>
      <c r="I55" s="50"/>
      <c r="J55" s="50">
        <v>387</v>
      </c>
      <c r="K55" s="32">
        <f>F55+G55+H55+I55-J55</f>
        <v>26</v>
      </c>
      <c r="L55" s="57">
        <v>210</v>
      </c>
      <c r="M55" s="54">
        <v>1</v>
      </c>
      <c r="N55" s="50"/>
      <c r="O55" s="39">
        <f>L55+M55-N55</f>
        <v>211</v>
      </c>
    </row>
    <row r="56" spans="1:15" ht="12.75">
      <c r="A56" s="102" t="s">
        <v>25</v>
      </c>
      <c r="B56" s="32">
        <v>384</v>
      </c>
      <c r="C56" s="20">
        <v>89</v>
      </c>
      <c r="D56" s="11">
        <v>20</v>
      </c>
      <c r="E56" s="32">
        <f>B56+C56-D56</f>
        <v>453</v>
      </c>
      <c r="F56" s="32">
        <v>274</v>
      </c>
      <c r="G56" s="20">
        <v>1163</v>
      </c>
      <c r="H56" s="11">
        <v>231</v>
      </c>
      <c r="I56" s="11"/>
      <c r="J56" s="11">
        <v>1297</v>
      </c>
      <c r="K56" s="32">
        <f>F56+G56+H56+I56-J56</f>
        <v>371</v>
      </c>
      <c r="L56" s="32">
        <v>550</v>
      </c>
      <c r="M56" s="20"/>
      <c r="N56" s="50"/>
      <c r="O56" s="32">
        <f>L56+M56-N56</f>
        <v>550</v>
      </c>
    </row>
    <row r="57" spans="1:15" ht="12.75">
      <c r="A57" s="102" t="s">
        <v>62</v>
      </c>
      <c r="B57" s="57">
        <v>1037</v>
      </c>
      <c r="C57" s="54">
        <v>78</v>
      </c>
      <c r="D57" s="50">
        <v>29</v>
      </c>
      <c r="E57" s="32">
        <f>B57+C57-D57</f>
        <v>1086</v>
      </c>
      <c r="F57" s="57">
        <v>648</v>
      </c>
      <c r="G57" s="54">
        <v>1714</v>
      </c>
      <c r="H57" s="50"/>
      <c r="I57" s="50"/>
      <c r="J57" s="50">
        <v>1801</v>
      </c>
      <c r="K57" s="32">
        <f>F57+G57+H57+I57-J57</f>
        <v>561</v>
      </c>
      <c r="L57" s="57">
        <v>490</v>
      </c>
      <c r="M57" s="54">
        <v>40</v>
      </c>
      <c r="N57" s="50"/>
      <c r="O57" s="32">
        <f>L57+M57-N57</f>
        <v>530</v>
      </c>
    </row>
    <row r="58" spans="1:15" ht="12.75">
      <c r="A58" s="102" t="s">
        <v>143</v>
      </c>
      <c r="B58" s="57">
        <v>350</v>
      </c>
      <c r="C58" s="54">
        <v>58</v>
      </c>
      <c r="D58" s="50">
        <v>5</v>
      </c>
      <c r="E58" s="32">
        <f>B58+C58-D58</f>
        <v>403</v>
      </c>
      <c r="F58" s="57">
        <v>960</v>
      </c>
      <c r="G58" s="54">
        <v>1571</v>
      </c>
      <c r="H58" s="50"/>
      <c r="I58" s="50"/>
      <c r="J58" s="50">
        <v>1699</v>
      </c>
      <c r="K58" s="32">
        <f>F58+G58+H58+I58-J58</f>
        <v>832</v>
      </c>
      <c r="L58" s="57">
        <v>378</v>
      </c>
      <c r="M58" s="54">
        <v>1</v>
      </c>
      <c r="N58" s="50"/>
      <c r="O58" s="32">
        <f>L58+M58-N58</f>
        <v>379</v>
      </c>
    </row>
    <row r="59" spans="1:15" ht="17.25" customHeight="1" thickBot="1">
      <c r="A59" s="18" t="s">
        <v>12</v>
      </c>
      <c r="B59" s="33">
        <f>SUM(B35:B58)</f>
        <v>22689.095</v>
      </c>
      <c r="C59" s="67">
        <f>SUM(C35:C58)</f>
        <v>3034.1380000000004</v>
      </c>
      <c r="D59" s="49">
        <f>SUM(D35:D58)</f>
        <v>3590.673</v>
      </c>
      <c r="E59" s="35">
        <f>SUM(E35:E58)</f>
        <v>22132.559999999998</v>
      </c>
      <c r="F59" s="35">
        <f>SUM(F35:F58)</f>
        <v>15161.508</v>
      </c>
      <c r="G59" s="67">
        <f aca="true" t="shared" si="10" ref="G59:O59">SUM(G35:G58)</f>
        <v>39530.642</v>
      </c>
      <c r="H59" s="19">
        <f t="shared" si="10"/>
        <v>6476.22</v>
      </c>
      <c r="I59" s="19">
        <f t="shared" si="10"/>
        <v>1623.6</v>
      </c>
      <c r="J59" s="80">
        <f t="shared" si="10"/>
        <v>46748.607</v>
      </c>
      <c r="K59" s="35">
        <f t="shared" si="10"/>
        <v>16043.363</v>
      </c>
      <c r="L59" s="35">
        <f t="shared" si="10"/>
        <v>11411.271</v>
      </c>
      <c r="M59" s="106">
        <f t="shared" si="10"/>
        <v>363.6</v>
      </c>
      <c r="N59" s="67">
        <f t="shared" si="10"/>
        <v>0</v>
      </c>
      <c r="O59" s="35">
        <f t="shared" si="10"/>
        <v>11774.871</v>
      </c>
    </row>
    <row r="60" spans="1:15" ht="12.75">
      <c r="A60" s="93" t="s">
        <v>27</v>
      </c>
      <c r="B60" s="129"/>
      <c r="C60" s="130"/>
      <c r="D60" s="131"/>
      <c r="E60" s="129"/>
      <c r="F60" s="129"/>
      <c r="G60" s="130"/>
      <c r="H60" s="132"/>
      <c r="I60" s="132"/>
      <c r="J60" s="133"/>
      <c r="K60" s="129"/>
      <c r="L60" s="129"/>
      <c r="M60" s="134"/>
      <c r="N60" s="130"/>
      <c r="O60" s="129"/>
    </row>
    <row r="61" spans="1:15" ht="12.75" customHeight="1">
      <c r="A61" s="173" t="s">
        <v>76</v>
      </c>
      <c r="B61" s="113">
        <v>3.0985</v>
      </c>
      <c r="C61" s="147">
        <v>284.52673</v>
      </c>
      <c r="D61" s="148">
        <v>121.76861</v>
      </c>
      <c r="E61" s="135">
        <f>B61+C61-D61</f>
        <v>165.85662</v>
      </c>
      <c r="F61" s="113">
        <v>125.33744</v>
      </c>
      <c r="G61" s="147">
        <v>518.905</v>
      </c>
      <c r="H61" s="115">
        <v>232.606</v>
      </c>
      <c r="I61" s="149"/>
      <c r="J61" s="150">
        <v>874.215</v>
      </c>
      <c r="K61" s="135">
        <f>F61+G61+H61+I61-J61</f>
        <v>2.6334399999999505</v>
      </c>
      <c r="L61" s="113">
        <v>588.497</v>
      </c>
      <c r="M61" s="151">
        <v>11.503</v>
      </c>
      <c r="N61" s="150">
        <v>9.421</v>
      </c>
      <c r="O61" s="136">
        <f>L61+M61-N61</f>
        <v>590.579</v>
      </c>
    </row>
    <row r="62" spans="1:15" ht="12.75" customHeight="1">
      <c r="A62" s="174" t="s">
        <v>77</v>
      </c>
      <c r="B62" s="152">
        <v>203.44038</v>
      </c>
      <c r="C62" s="153">
        <v>927.3841</v>
      </c>
      <c r="D62" s="154">
        <v>53.18126</v>
      </c>
      <c r="E62" s="137">
        <f aca="true" t="shared" si="11" ref="E62:E125">B62+C62-D62</f>
        <v>1077.64322</v>
      </c>
      <c r="F62" s="152">
        <v>36.33949</v>
      </c>
      <c r="G62" s="153">
        <v>544.8067199999999</v>
      </c>
      <c r="H62" s="149">
        <v>50</v>
      </c>
      <c r="I62" s="149"/>
      <c r="J62" s="155">
        <v>529.32</v>
      </c>
      <c r="K62" s="137">
        <f aca="true" t="shared" si="12" ref="K62:K125">F62+G62+H62+I62-J62</f>
        <v>101.82620999999983</v>
      </c>
      <c r="L62" s="152">
        <v>70.078</v>
      </c>
      <c r="M62" s="151">
        <v>183.845</v>
      </c>
      <c r="N62" s="155">
        <v>151.486</v>
      </c>
      <c r="O62" s="138">
        <f aca="true" t="shared" si="13" ref="O62:O125">L62+M62-N62</f>
        <v>102.43700000000001</v>
      </c>
    </row>
    <row r="63" spans="1:15" ht="12.75" customHeight="1">
      <c r="A63" s="174" t="s">
        <v>34</v>
      </c>
      <c r="B63" s="156">
        <v>120.0867</v>
      </c>
      <c r="C63" s="153">
        <v>388.64934999999997</v>
      </c>
      <c r="D63" s="154">
        <v>38.29375</v>
      </c>
      <c r="E63" s="137">
        <f t="shared" si="11"/>
        <v>470.4423</v>
      </c>
      <c r="F63" s="152">
        <v>339.40888</v>
      </c>
      <c r="G63" s="153">
        <v>127.152</v>
      </c>
      <c r="H63" s="149"/>
      <c r="I63" s="149">
        <v>23.47475</v>
      </c>
      <c r="J63" s="155">
        <v>165.32</v>
      </c>
      <c r="K63" s="137">
        <f t="shared" si="12"/>
        <v>324.71563</v>
      </c>
      <c r="L63" s="152">
        <v>33.746</v>
      </c>
      <c r="M63" s="151">
        <v>2.6</v>
      </c>
      <c r="N63" s="155">
        <v>24.124</v>
      </c>
      <c r="O63" s="138">
        <f t="shared" si="13"/>
        <v>12.222000000000005</v>
      </c>
    </row>
    <row r="64" spans="1:15" ht="12.75" customHeight="1">
      <c r="A64" s="174" t="s">
        <v>78</v>
      </c>
      <c r="B64" s="152">
        <v>726.2715</v>
      </c>
      <c r="C64" s="153">
        <v>741.7486600000001</v>
      </c>
      <c r="D64" s="154">
        <v>735</v>
      </c>
      <c r="E64" s="137">
        <f t="shared" si="11"/>
        <v>733.02016</v>
      </c>
      <c r="F64" s="152">
        <v>279.66651</v>
      </c>
      <c r="G64" s="153">
        <v>1579.74784</v>
      </c>
      <c r="H64" s="149">
        <v>300</v>
      </c>
      <c r="I64" s="149">
        <v>730</v>
      </c>
      <c r="J64" s="155">
        <v>2465.73575</v>
      </c>
      <c r="K64" s="137">
        <f t="shared" si="12"/>
        <v>423.6786000000002</v>
      </c>
      <c r="L64" s="152">
        <v>232.544</v>
      </c>
      <c r="M64" s="151">
        <v>36.956</v>
      </c>
      <c r="N64" s="155"/>
      <c r="O64" s="138">
        <f t="shared" si="13"/>
        <v>269.5</v>
      </c>
    </row>
    <row r="65" spans="1:15" ht="12.75" customHeight="1">
      <c r="A65" s="174" t="s">
        <v>79</v>
      </c>
      <c r="B65" s="152">
        <v>237.44446</v>
      </c>
      <c r="C65" s="153">
        <v>208.528</v>
      </c>
      <c r="D65" s="154"/>
      <c r="E65" s="137">
        <f t="shared" si="11"/>
        <v>445.97245999999996</v>
      </c>
      <c r="F65" s="152">
        <v>137.62135</v>
      </c>
      <c r="G65" s="153">
        <v>394.43440000000004</v>
      </c>
      <c r="H65" s="149">
        <v>1096.38304</v>
      </c>
      <c r="I65" s="149"/>
      <c r="J65" s="155">
        <v>1599.33804</v>
      </c>
      <c r="K65" s="137">
        <f t="shared" si="12"/>
        <v>29.100749999999834</v>
      </c>
      <c r="L65" s="152">
        <v>127.14567</v>
      </c>
      <c r="M65" s="151"/>
      <c r="N65" s="155">
        <v>127</v>
      </c>
      <c r="O65" s="138">
        <f t="shared" si="13"/>
        <v>0.14566999999999553</v>
      </c>
    </row>
    <row r="66" spans="1:15" ht="12.75" customHeight="1">
      <c r="A66" s="174" t="s">
        <v>80</v>
      </c>
      <c r="B66" s="152">
        <v>41.37802</v>
      </c>
      <c r="C66" s="153">
        <v>501.28575</v>
      </c>
      <c r="D66" s="154">
        <v>34.614</v>
      </c>
      <c r="E66" s="137">
        <f t="shared" si="11"/>
        <v>508.04977</v>
      </c>
      <c r="F66" s="152">
        <v>71.43951</v>
      </c>
      <c r="G66" s="157">
        <v>858.018</v>
      </c>
      <c r="H66" s="149">
        <v>2657.292</v>
      </c>
      <c r="I66" s="149">
        <v>1659.024</v>
      </c>
      <c r="J66" s="155">
        <v>3735.15281</v>
      </c>
      <c r="K66" s="137">
        <f t="shared" si="12"/>
        <v>1510.6207</v>
      </c>
      <c r="L66" s="152">
        <v>97.912</v>
      </c>
      <c r="M66" s="151">
        <v>15</v>
      </c>
      <c r="N66" s="155">
        <v>22.254</v>
      </c>
      <c r="O66" s="138">
        <f t="shared" si="13"/>
        <v>90.658</v>
      </c>
    </row>
    <row r="67" spans="1:15" ht="12.75" customHeight="1">
      <c r="A67" s="174" t="s">
        <v>81</v>
      </c>
      <c r="B67" s="152">
        <v>3549.76958</v>
      </c>
      <c r="C67" s="153">
        <v>2483.0269399999997</v>
      </c>
      <c r="D67" s="154">
        <v>3199.59409</v>
      </c>
      <c r="E67" s="137">
        <f t="shared" si="11"/>
        <v>2833.20243</v>
      </c>
      <c r="F67" s="152">
        <v>1087.55668</v>
      </c>
      <c r="G67" s="153">
        <v>2496.4937999999997</v>
      </c>
      <c r="H67" s="149"/>
      <c r="I67" s="149">
        <v>450</v>
      </c>
      <c r="J67" s="155">
        <v>1676.686</v>
      </c>
      <c r="K67" s="137">
        <f t="shared" si="12"/>
        <v>2357.36448</v>
      </c>
      <c r="L67" s="152">
        <v>504.338</v>
      </c>
      <c r="M67" s="151">
        <v>45.662</v>
      </c>
      <c r="N67" s="155">
        <v>114.895</v>
      </c>
      <c r="O67" s="138">
        <f t="shared" si="13"/>
        <v>435.105</v>
      </c>
    </row>
    <row r="68" spans="1:15" ht="12.75" customHeight="1">
      <c r="A68" s="174" t="s">
        <v>82</v>
      </c>
      <c r="B68" s="152">
        <v>333.13383</v>
      </c>
      <c r="C68" s="153">
        <v>1320.5518100000002</v>
      </c>
      <c r="D68" s="154">
        <v>372.27463</v>
      </c>
      <c r="E68" s="137">
        <f t="shared" si="11"/>
        <v>1281.4110100000003</v>
      </c>
      <c r="F68" s="152">
        <v>2499.95644</v>
      </c>
      <c r="G68" s="153">
        <v>1583.4066599999999</v>
      </c>
      <c r="H68" s="149">
        <v>1798.03905</v>
      </c>
      <c r="I68" s="149">
        <v>260</v>
      </c>
      <c r="J68" s="155">
        <v>3642.22245</v>
      </c>
      <c r="K68" s="137">
        <f t="shared" si="12"/>
        <v>2499.1796999999997</v>
      </c>
      <c r="L68" s="152">
        <v>406.344</v>
      </c>
      <c r="M68" s="151">
        <v>59.77406</v>
      </c>
      <c r="N68" s="155">
        <v>50</v>
      </c>
      <c r="O68" s="138">
        <f t="shared" si="13"/>
        <v>416.11806</v>
      </c>
    </row>
    <row r="69" spans="1:15" ht="12.75" customHeight="1">
      <c r="A69" s="174" t="s">
        <v>83</v>
      </c>
      <c r="B69" s="152">
        <v>19.92971</v>
      </c>
      <c r="C69" s="153">
        <v>2241.50798</v>
      </c>
      <c r="D69" s="154">
        <v>88.355</v>
      </c>
      <c r="E69" s="137">
        <f t="shared" si="11"/>
        <v>2173.0826899999997</v>
      </c>
      <c r="F69" s="152">
        <v>440.55032</v>
      </c>
      <c r="G69" s="153">
        <v>1233.7206</v>
      </c>
      <c r="H69" s="149">
        <v>379.25</v>
      </c>
      <c r="I69" s="149"/>
      <c r="J69" s="155">
        <v>1920.23424</v>
      </c>
      <c r="K69" s="137">
        <f t="shared" si="12"/>
        <v>133.28667999999993</v>
      </c>
      <c r="L69" s="152">
        <v>0</v>
      </c>
      <c r="M69" s="151"/>
      <c r="N69" s="155"/>
      <c r="O69" s="138">
        <f t="shared" si="13"/>
        <v>0</v>
      </c>
    </row>
    <row r="70" spans="1:15" ht="12.75" customHeight="1">
      <c r="A70" s="174" t="s">
        <v>84</v>
      </c>
      <c r="B70" s="152">
        <v>204.24582999999998</v>
      </c>
      <c r="C70" s="153">
        <v>1351.77609</v>
      </c>
      <c r="D70" s="154">
        <v>250</v>
      </c>
      <c r="E70" s="137">
        <f t="shared" si="11"/>
        <v>1306.0219200000001</v>
      </c>
      <c r="F70" s="152">
        <v>242.4155</v>
      </c>
      <c r="G70" s="153">
        <v>1312.8981299999998</v>
      </c>
      <c r="H70" s="149">
        <v>3257.9552599999997</v>
      </c>
      <c r="I70" s="149">
        <v>250</v>
      </c>
      <c r="J70" s="155">
        <v>3778.34099</v>
      </c>
      <c r="K70" s="137">
        <f t="shared" si="12"/>
        <v>1284.9278999999992</v>
      </c>
      <c r="L70" s="152">
        <v>270.59183</v>
      </c>
      <c r="M70" s="151">
        <v>58.60217</v>
      </c>
      <c r="N70" s="155">
        <v>10</v>
      </c>
      <c r="O70" s="138">
        <f t="shared" si="13"/>
        <v>319.194</v>
      </c>
    </row>
    <row r="71" spans="1:15" ht="12.75" customHeight="1">
      <c r="A71" s="174" t="s">
        <v>35</v>
      </c>
      <c r="B71" s="152">
        <v>50.00006</v>
      </c>
      <c r="C71" s="153">
        <v>512.80441</v>
      </c>
      <c r="D71" s="154">
        <v>537.6</v>
      </c>
      <c r="E71" s="137">
        <f t="shared" si="11"/>
        <v>25.2044699999999</v>
      </c>
      <c r="F71" s="152">
        <v>243.36075</v>
      </c>
      <c r="G71" s="153">
        <v>1253.87052</v>
      </c>
      <c r="H71" s="149">
        <v>231.7</v>
      </c>
      <c r="I71" s="149">
        <v>385.1</v>
      </c>
      <c r="J71" s="155">
        <v>1476.68066</v>
      </c>
      <c r="K71" s="137">
        <f t="shared" si="12"/>
        <v>637.35061</v>
      </c>
      <c r="L71" s="152">
        <v>95</v>
      </c>
      <c r="M71" s="151"/>
      <c r="N71" s="155"/>
      <c r="O71" s="138">
        <f t="shared" si="13"/>
        <v>95</v>
      </c>
    </row>
    <row r="72" spans="1:15" ht="12.75" customHeight="1">
      <c r="A72" s="174" t="s">
        <v>85</v>
      </c>
      <c r="B72" s="152">
        <v>883.3726899999999</v>
      </c>
      <c r="C72" s="153">
        <v>1287.37455</v>
      </c>
      <c r="D72" s="154">
        <v>63.44</v>
      </c>
      <c r="E72" s="137">
        <f t="shared" si="11"/>
        <v>2107.3072399999996</v>
      </c>
      <c r="F72" s="152">
        <v>437.913</v>
      </c>
      <c r="G72" s="153">
        <v>756.40624</v>
      </c>
      <c r="H72" s="149">
        <v>58.08</v>
      </c>
      <c r="I72" s="149">
        <v>2</v>
      </c>
      <c r="J72" s="155">
        <v>888.78914</v>
      </c>
      <c r="K72" s="137">
        <f t="shared" si="12"/>
        <v>365.6101</v>
      </c>
      <c r="L72" s="152">
        <v>130.12</v>
      </c>
      <c r="M72" s="151">
        <v>33</v>
      </c>
      <c r="N72" s="155">
        <v>8.937</v>
      </c>
      <c r="O72" s="138">
        <f t="shared" si="13"/>
        <v>154.183</v>
      </c>
    </row>
    <row r="73" spans="1:15" ht="12.75" customHeight="1">
      <c r="A73" s="174" t="s">
        <v>86</v>
      </c>
      <c r="B73" s="152">
        <v>673.9771</v>
      </c>
      <c r="C73" s="153">
        <v>114.27797</v>
      </c>
      <c r="D73" s="154"/>
      <c r="E73" s="137">
        <f t="shared" si="11"/>
        <v>788.2550699999999</v>
      </c>
      <c r="F73" s="152">
        <v>338.49671</v>
      </c>
      <c r="G73" s="153">
        <v>616.908</v>
      </c>
      <c r="H73" s="149">
        <v>210</v>
      </c>
      <c r="I73" s="149"/>
      <c r="J73" s="155">
        <v>767.086</v>
      </c>
      <c r="K73" s="137">
        <f t="shared" si="12"/>
        <v>398.31871</v>
      </c>
      <c r="L73" s="152">
        <v>1563.862</v>
      </c>
      <c r="M73" s="151"/>
      <c r="N73" s="155">
        <v>1000</v>
      </c>
      <c r="O73" s="138">
        <f t="shared" si="13"/>
        <v>563.8620000000001</v>
      </c>
    </row>
    <row r="74" spans="1:15" ht="12.75" customHeight="1">
      <c r="A74" s="174" t="s">
        <v>87</v>
      </c>
      <c r="B74" s="152">
        <v>181.46132999999998</v>
      </c>
      <c r="C74" s="153">
        <v>613.0722099999999</v>
      </c>
      <c r="D74" s="154">
        <v>6.85</v>
      </c>
      <c r="E74" s="137">
        <f t="shared" si="11"/>
        <v>787.6835399999999</v>
      </c>
      <c r="F74" s="152">
        <v>192.94141</v>
      </c>
      <c r="G74" s="153">
        <v>292.328</v>
      </c>
      <c r="H74" s="149"/>
      <c r="I74" s="149"/>
      <c r="J74" s="155">
        <v>450.9</v>
      </c>
      <c r="K74" s="137">
        <f t="shared" si="12"/>
        <v>34.369410000000016</v>
      </c>
      <c r="L74" s="152">
        <v>196.75374</v>
      </c>
      <c r="M74" s="151">
        <v>155.5864</v>
      </c>
      <c r="N74" s="155">
        <v>160</v>
      </c>
      <c r="O74" s="138">
        <f t="shared" si="13"/>
        <v>192.34014000000002</v>
      </c>
    </row>
    <row r="75" spans="1:15" ht="12.75" customHeight="1">
      <c r="A75" s="174" t="s">
        <v>144</v>
      </c>
      <c r="B75" s="152">
        <v>301.40873999999997</v>
      </c>
      <c r="C75" s="153">
        <v>26.25748</v>
      </c>
      <c r="D75" s="154"/>
      <c r="E75" s="137">
        <f t="shared" si="11"/>
        <v>327.66621999999995</v>
      </c>
      <c r="F75" s="152">
        <v>1074.9328400000002</v>
      </c>
      <c r="G75" s="153">
        <v>1547.62644</v>
      </c>
      <c r="H75" s="149">
        <v>358.52</v>
      </c>
      <c r="I75" s="149">
        <v>4</v>
      </c>
      <c r="J75" s="155">
        <v>2752.643</v>
      </c>
      <c r="K75" s="137">
        <f t="shared" si="12"/>
        <v>232.43628000000035</v>
      </c>
      <c r="L75" s="152">
        <v>338.2</v>
      </c>
      <c r="M75" s="151"/>
      <c r="N75" s="155"/>
      <c r="O75" s="138">
        <f t="shared" si="13"/>
        <v>338.2</v>
      </c>
    </row>
    <row r="76" spans="1:15" ht="12.75" customHeight="1">
      <c r="A76" s="174" t="s">
        <v>88</v>
      </c>
      <c r="B76" s="152">
        <v>174.06925</v>
      </c>
      <c r="C76" s="153">
        <v>30</v>
      </c>
      <c r="D76" s="154">
        <v>30</v>
      </c>
      <c r="E76" s="137">
        <f t="shared" si="11"/>
        <v>174.06925</v>
      </c>
      <c r="F76" s="152">
        <v>113.46647</v>
      </c>
      <c r="G76" s="153">
        <v>637.404</v>
      </c>
      <c r="H76" s="149">
        <v>314.327</v>
      </c>
      <c r="I76" s="149"/>
      <c r="J76" s="155">
        <v>902.947</v>
      </c>
      <c r="K76" s="137">
        <f t="shared" si="12"/>
        <v>162.25047000000006</v>
      </c>
      <c r="L76" s="152">
        <v>170.578</v>
      </c>
      <c r="M76" s="151"/>
      <c r="N76" s="155"/>
      <c r="O76" s="138">
        <f t="shared" si="13"/>
        <v>170.578</v>
      </c>
    </row>
    <row r="77" spans="1:15" ht="12.75" customHeight="1">
      <c r="A77" s="174" t="s">
        <v>89</v>
      </c>
      <c r="B77" s="152">
        <v>704.05859</v>
      </c>
      <c r="C77" s="153">
        <v>3613.44361</v>
      </c>
      <c r="D77" s="154">
        <v>149.219</v>
      </c>
      <c r="E77" s="137">
        <f t="shared" si="11"/>
        <v>4168.2832</v>
      </c>
      <c r="F77" s="152">
        <v>313.13582</v>
      </c>
      <c r="G77" s="153">
        <v>969.819</v>
      </c>
      <c r="H77" s="149">
        <v>8832.865</v>
      </c>
      <c r="I77" s="149">
        <v>30</v>
      </c>
      <c r="J77" s="155">
        <v>1212.6115</v>
      </c>
      <c r="K77" s="137">
        <f t="shared" si="12"/>
        <v>8933.208320000002</v>
      </c>
      <c r="L77" s="152">
        <v>133.399</v>
      </c>
      <c r="M77" s="151">
        <v>30</v>
      </c>
      <c r="N77" s="155"/>
      <c r="O77" s="138">
        <f t="shared" si="13"/>
        <v>163.399</v>
      </c>
    </row>
    <row r="78" spans="1:15" ht="12.75" customHeight="1">
      <c r="A78" s="174" t="s">
        <v>90</v>
      </c>
      <c r="B78" s="152">
        <v>117.80358</v>
      </c>
      <c r="C78" s="153">
        <v>261.24727</v>
      </c>
      <c r="D78" s="154">
        <v>74.665</v>
      </c>
      <c r="E78" s="137">
        <f t="shared" si="11"/>
        <v>304.38585</v>
      </c>
      <c r="F78" s="152">
        <v>14.818</v>
      </c>
      <c r="G78" s="153">
        <v>0.84</v>
      </c>
      <c r="H78" s="149"/>
      <c r="I78" s="149"/>
      <c r="J78" s="155">
        <v>0.7</v>
      </c>
      <c r="K78" s="137">
        <f t="shared" si="12"/>
        <v>14.958</v>
      </c>
      <c r="L78" s="152">
        <v>23.2</v>
      </c>
      <c r="M78" s="151"/>
      <c r="N78" s="155"/>
      <c r="O78" s="138">
        <f t="shared" si="13"/>
        <v>23.2</v>
      </c>
    </row>
    <row r="79" spans="1:15" ht="12.75" customHeight="1">
      <c r="A79" s="174" t="s">
        <v>36</v>
      </c>
      <c r="B79" s="152">
        <v>112.12422000000001</v>
      </c>
      <c r="C79" s="153">
        <v>305.19509999999997</v>
      </c>
      <c r="D79" s="154">
        <v>204.53389</v>
      </c>
      <c r="E79" s="137">
        <f t="shared" si="11"/>
        <v>212.78542999999993</v>
      </c>
      <c r="F79" s="152">
        <v>1.647</v>
      </c>
      <c r="G79" s="153">
        <v>5.328</v>
      </c>
      <c r="H79" s="149"/>
      <c r="I79" s="149"/>
      <c r="J79" s="155">
        <v>4.8</v>
      </c>
      <c r="K79" s="137">
        <f t="shared" si="12"/>
        <v>2.1750000000000007</v>
      </c>
      <c r="L79" s="152">
        <v>69</v>
      </c>
      <c r="M79" s="151">
        <v>10</v>
      </c>
      <c r="N79" s="155"/>
      <c r="O79" s="138">
        <f t="shared" si="13"/>
        <v>79</v>
      </c>
    </row>
    <row r="80" spans="1:15" ht="12.75" customHeight="1">
      <c r="A80" s="174" t="s">
        <v>37</v>
      </c>
      <c r="B80" s="152">
        <v>480.26539</v>
      </c>
      <c r="C80" s="153">
        <v>4.398</v>
      </c>
      <c r="D80" s="154">
        <v>40</v>
      </c>
      <c r="E80" s="137">
        <f t="shared" si="11"/>
        <v>444.66339000000005</v>
      </c>
      <c r="F80" s="152">
        <v>570.8521999999999</v>
      </c>
      <c r="G80" s="153">
        <v>217.16994</v>
      </c>
      <c r="H80" s="149">
        <v>79.497</v>
      </c>
      <c r="I80" s="149">
        <v>40</v>
      </c>
      <c r="J80" s="155">
        <v>821.287</v>
      </c>
      <c r="K80" s="137">
        <f t="shared" si="12"/>
        <v>86.23213999999984</v>
      </c>
      <c r="L80" s="152">
        <v>113</v>
      </c>
      <c r="M80" s="151">
        <v>10</v>
      </c>
      <c r="N80" s="155"/>
      <c r="O80" s="138">
        <f t="shared" si="13"/>
        <v>123</v>
      </c>
    </row>
    <row r="81" spans="1:15" ht="12.75" customHeight="1" thickBot="1">
      <c r="A81" s="175" t="s">
        <v>91</v>
      </c>
      <c r="B81" s="167">
        <v>919.9724100000001</v>
      </c>
      <c r="C81" s="168">
        <v>918.39687</v>
      </c>
      <c r="D81" s="169">
        <v>800.678</v>
      </c>
      <c r="E81" s="139">
        <f t="shared" si="11"/>
        <v>1037.69128</v>
      </c>
      <c r="F81" s="167">
        <v>262.259</v>
      </c>
      <c r="G81" s="168">
        <v>186.324</v>
      </c>
      <c r="H81" s="170"/>
      <c r="I81" s="170">
        <v>800.678</v>
      </c>
      <c r="J81" s="171">
        <v>944.268</v>
      </c>
      <c r="K81" s="139">
        <f t="shared" si="12"/>
        <v>304.99299999999994</v>
      </c>
      <c r="L81" s="167">
        <v>162</v>
      </c>
      <c r="M81" s="172">
        <v>98</v>
      </c>
      <c r="N81" s="171">
        <v>50</v>
      </c>
      <c r="O81" s="140">
        <f t="shared" si="13"/>
        <v>210</v>
      </c>
    </row>
    <row r="82" spans="1:15" ht="12.75" customHeight="1">
      <c r="A82" s="173" t="s">
        <v>92</v>
      </c>
      <c r="B82" s="113">
        <v>188.87809</v>
      </c>
      <c r="C82" s="147">
        <v>490.44281</v>
      </c>
      <c r="D82" s="148">
        <v>460.8365</v>
      </c>
      <c r="E82" s="135">
        <f t="shared" si="11"/>
        <v>218.48439999999994</v>
      </c>
      <c r="F82" s="113">
        <v>60.99724</v>
      </c>
      <c r="G82" s="147">
        <v>1397.257</v>
      </c>
      <c r="H82" s="115">
        <v>365</v>
      </c>
      <c r="I82" s="115">
        <v>412</v>
      </c>
      <c r="J82" s="150">
        <v>2214.33395</v>
      </c>
      <c r="K82" s="135">
        <f t="shared" si="12"/>
        <v>20.920290000000023</v>
      </c>
      <c r="L82" s="113">
        <v>951.0200600000001</v>
      </c>
      <c r="M82" s="158"/>
      <c r="N82" s="150">
        <v>199.026</v>
      </c>
      <c r="O82" s="136">
        <f t="shared" si="13"/>
        <v>751.99406</v>
      </c>
    </row>
    <row r="83" spans="1:15" ht="12.75" customHeight="1">
      <c r="A83" s="174" t="s">
        <v>38</v>
      </c>
      <c r="B83" s="152">
        <v>1108.17192</v>
      </c>
      <c r="C83" s="153">
        <v>189.8829</v>
      </c>
      <c r="D83" s="154">
        <v>625.261</v>
      </c>
      <c r="E83" s="137">
        <f t="shared" si="11"/>
        <v>672.7938200000001</v>
      </c>
      <c r="F83" s="152">
        <v>1455.22476</v>
      </c>
      <c r="G83" s="153">
        <v>825.427</v>
      </c>
      <c r="H83" s="149">
        <v>4230.611</v>
      </c>
      <c r="I83" s="149">
        <v>600</v>
      </c>
      <c r="J83" s="155">
        <v>6803.783</v>
      </c>
      <c r="K83" s="137">
        <f t="shared" si="12"/>
        <v>307.47975999999926</v>
      </c>
      <c r="L83" s="152">
        <v>765.8484100000001</v>
      </c>
      <c r="M83" s="151">
        <v>80</v>
      </c>
      <c r="N83" s="155">
        <v>98.911</v>
      </c>
      <c r="O83" s="138">
        <f t="shared" si="13"/>
        <v>746.93741</v>
      </c>
    </row>
    <row r="84" spans="1:15" ht="12.75" customHeight="1">
      <c r="A84" s="174" t="s">
        <v>93</v>
      </c>
      <c r="B84" s="152">
        <v>1364.87124</v>
      </c>
      <c r="C84" s="153">
        <v>0.04</v>
      </c>
      <c r="D84" s="154"/>
      <c r="E84" s="137">
        <f t="shared" si="11"/>
        <v>1364.91124</v>
      </c>
      <c r="F84" s="152">
        <v>302.52119</v>
      </c>
      <c r="G84" s="153">
        <v>0</v>
      </c>
      <c r="H84" s="149"/>
      <c r="I84" s="149"/>
      <c r="J84" s="155">
        <v>0</v>
      </c>
      <c r="K84" s="137">
        <f t="shared" si="12"/>
        <v>302.52119</v>
      </c>
      <c r="L84" s="152">
        <v>0</v>
      </c>
      <c r="M84" s="151"/>
      <c r="N84" s="155"/>
      <c r="O84" s="138">
        <f t="shared" si="13"/>
        <v>0</v>
      </c>
    </row>
    <row r="85" spans="1:15" ht="12.75" customHeight="1">
      <c r="A85" s="174" t="s">
        <v>39</v>
      </c>
      <c r="B85" s="152">
        <v>72.17127</v>
      </c>
      <c r="C85" s="153">
        <v>73.90067</v>
      </c>
      <c r="D85" s="154">
        <v>2.025</v>
      </c>
      <c r="E85" s="137">
        <f t="shared" si="11"/>
        <v>144.04694</v>
      </c>
      <c r="F85" s="152">
        <v>295.1636</v>
      </c>
      <c r="G85" s="153">
        <v>260.08</v>
      </c>
      <c r="H85" s="149">
        <v>149.042</v>
      </c>
      <c r="I85" s="149"/>
      <c r="J85" s="155">
        <v>613.482</v>
      </c>
      <c r="K85" s="137">
        <f t="shared" si="12"/>
        <v>90.80360000000007</v>
      </c>
      <c r="L85" s="152">
        <v>0</v>
      </c>
      <c r="M85" s="151">
        <v>7.98</v>
      </c>
      <c r="N85" s="155"/>
      <c r="O85" s="138">
        <f t="shared" si="13"/>
        <v>7.98</v>
      </c>
    </row>
    <row r="86" spans="1:15" ht="12.75" customHeight="1">
      <c r="A86" s="174" t="s">
        <v>94</v>
      </c>
      <c r="B86" s="152">
        <v>565.7907700000001</v>
      </c>
      <c r="C86" s="153">
        <v>298.786</v>
      </c>
      <c r="D86" s="154">
        <v>12.5</v>
      </c>
      <c r="E86" s="137">
        <f t="shared" si="11"/>
        <v>852.0767700000001</v>
      </c>
      <c r="F86" s="152">
        <v>1285.36026</v>
      </c>
      <c r="G86" s="153">
        <v>1984.16</v>
      </c>
      <c r="H86" s="149">
        <v>85.91</v>
      </c>
      <c r="I86" s="149"/>
      <c r="J86" s="155">
        <v>1966.16</v>
      </c>
      <c r="K86" s="137">
        <f t="shared" si="12"/>
        <v>1389.27026</v>
      </c>
      <c r="L86" s="152">
        <v>111.74434</v>
      </c>
      <c r="M86" s="151">
        <v>30.78209</v>
      </c>
      <c r="N86" s="155">
        <v>100</v>
      </c>
      <c r="O86" s="138">
        <f t="shared" si="13"/>
        <v>42.526430000000005</v>
      </c>
    </row>
    <row r="87" spans="1:15" ht="12.75" customHeight="1">
      <c r="A87" s="174" t="s">
        <v>95</v>
      </c>
      <c r="B87" s="152">
        <v>208.01267</v>
      </c>
      <c r="C87" s="153">
        <v>352.90736</v>
      </c>
      <c r="D87" s="154">
        <v>74</v>
      </c>
      <c r="E87" s="137">
        <f t="shared" si="11"/>
        <v>486.92003</v>
      </c>
      <c r="F87" s="152">
        <v>495.164</v>
      </c>
      <c r="G87" s="153">
        <v>303.552</v>
      </c>
      <c r="H87" s="149">
        <v>1199.08</v>
      </c>
      <c r="I87" s="149">
        <v>70</v>
      </c>
      <c r="J87" s="155">
        <v>495.84</v>
      </c>
      <c r="K87" s="137">
        <f t="shared" si="12"/>
        <v>1571.956</v>
      </c>
      <c r="L87" s="152">
        <v>194.463</v>
      </c>
      <c r="M87" s="151">
        <v>205.537</v>
      </c>
      <c r="N87" s="155">
        <v>157.759</v>
      </c>
      <c r="O87" s="138">
        <f t="shared" si="13"/>
        <v>242.241</v>
      </c>
    </row>
    <row r="88" spans="1:15" ht="12.75" customHeight="1">
      <c r="A88" s="174" t="s">
        <v>96</v>
      </c>
      <c r="B88" s="152">
        <v>235.45266</v>
      </c>
      <c r="C88" s="153">
        <v>244.23823000000002</v>
      </c>
      <c r="D88" s="154"/>
      <c r="E88" s="137">
        <f t="shared" si="11"/>
        <v>479.69089</v>
      </c>
      <c r="F88" s="152">
        <v>59.74808</v>
      </c>
      <c r="G88" s="153">
        <v>474.153</v>
      </c>
      <c r="H88" s="149"/>
      <c r="I88" s="149"/>
      <c r="J88" s="155">
        <v>426.7</v>
      </c>
      <c r="K88" s="137">
        <f t="shared" si="12"/>
        <v>107.20107999999999</v>
      </c>
      <c r="L88" s="152">
        <v>243.908</v>
      </c>
      <c r="M88" s="159">
        <v>36</v>
      </c>
      <c r="N88" s="160">
        <v>47.652</v>
      </c>
      <c r="O88" s="138">
        <f t="shared" si="13"/>
        <v>232.25600000000003</v>
      </c>
    </row>
    <row r="89" spans="1:15" ht="12.75" customHeight="1">
      <c r="A89" s="174" t="s">
        <v>97</v>
      </c>
      <c r="B89" s="152">
        <v>274.75572</v>
      </c>
      <c r="C89" s="153">
        <v>423.04526</v>
      </c>
      <c r="D89" s="154">
        <v>225.805</v>
      </c>
      <c r="E89" s="137">
        <f t="shared" si="11"/>
        <v>471.99598</v>
      </c>
      <c r="F89" s="152">
        <v>612.30972</v>
      </c>
      <c r="G89" s="153">
        <v>387.363</v>
      </c>
      <c r="H89" s="149"/>
      <c r="I89" s="149">
        <v>74.323</v>
      </c>
      <c r="J89" s="155">
        <v>838.40967</v>
      </c>
      <c r="K89" s="137">
        <f t="shared" si="12"/>
        <v>235.5860500000001</v>
      </c>
      <c r="L89" s="152">
        <v>177.99735</v>
      </c>
      <c r="M89" s="151">
        <v>20</v>
      </c>
      <c r="N89" s="155">
        <v>43.752</v>
      </c>
      <c r="O89" s="138">
        <f t="shared" si="13"/>
        <v>154.24535</v>
      </c>
    </row>
    <row r="90" spans="1:15" ht="12.75" customHeight="1">
      <c r="A90" s="174" t="s">
        <v>98</v>
      </c>
      <c r="B90" s="156">
        <v>150.28429</v>
      </c>
      <c r="C90" s="161">
        <v>318.95574</v>
      </c>
      <c r="D90" s="162">
        <v>2</v>
      </c>
      <c r="E90" s="137">
        <f t="shared" si="11"/>
        <v>467.24003</v>
      </c>
      <c r="F90" s="152">
        <v>560.29898</v>
      </c>
      <c r="G90" s="153">
        <v>939.5513199999999</v>
      </c>
      <c r="H90" s="149"/>
      <c r="I90" s="149"/>
      <c r="J90" s="155">
        <v>997.1248</v>
      </c>
      <c r="K90" s="137">
        <f t="shared" si="12"/>
        <v>502.7255</v>
      </c>
      <c r="L90" s="152">
        <v>154.13673</v>
      </c>
      <c r="M90" s="151">
        <v>18</v>
      </c>
      <c r="N90" s="155">
        <v>94.833</v>
      </c>
      <c r="O90" s="138">
        <f t="shared" si="13"/>
        <v>77.30373</v>
      </c>
    </row>
    <row r="91" spans="1:15" ht="12.75" customHeight="1">
      <c r="A91" s="174" t="s">
        <v>99</v>
      </c>
      <c r="B91" s="152">
        <v>819.8313499999999</v>
      </c>
      <c r="C91" s="153">
        <v>882.76737</v>
      </c>
      <c r="D91" s="154">
        <v>1000</v>
      </c>
      <c r="E91" s="137">
        <f t="shared" si="11"/>
        <v>702.59872</v>
      </c>
      <c r="F91" s="152">
        <v>5455.451</v>
      </c>
      <c r="G91" s="153">
        <v>190.422</v>
      </c>
      <c r="H91" s="149"/>
      <c r="I91" s="149">
        <v>1000</v>
      </c>
      <c r="J91" s="155">
        <v>6477.058</v>
      </c>
      <c r="K91" s="137">
        <f t="shared" si="12"/>
        <v>168.8149999999996</v>
      </c>
      <c r="L91" s="152">
        <v>172.057</v>
      </c>
      <c r="M91" s="151">
        <v>75.41736999999999</v>
      </c>
      <c r="N91" s="155"/>
      <c r="O91" s="138">
        <f t="shared" si="13"/>
        <v>247.47436999999996</v>
      </c>
    </row>
    <row r="92" spans="1:15" ht="12.75" customHeight="1">
      <c r="A92" s="174" t="s">
        <v>100</v>
      </c>
      <c r="B92" s="152">
        <v>20.91431</v>
      </c>
      <c r="C92" s="153">
        <v>5.88813</v>
      </c>
      <c r="D92" s="154">
        <v>1.28</v>
      </c>
      <c r="E92" s="137">
        <f t="shared" si="11"/>
        <v>25.52244</v>
      </c>
      <c r="F92" s="152">
        <v>11.324399999999999</v>
      </c>
      <c r="G92" s="153">
        <v>175.91629999999998</v>
      </c>
      <c r="H92" s="149">
        <v>125</v>
      </c>
      <c r="I92" s="149"/>
      <c r="J92" s="155">
        <v>286.89</v>
      </c>
      <c r="K92" s="137">
        <f t="shared" si="12"/>
        <v>25.35069999999996</v>
      </c>
      <c r="L92" s="152">
        <v>101</v>
      </c>
      <c r="M92" s="151">
        <v>190</v>
      </c>
      <c r="N92" s="155"/>
      <c r="O92" s="138">
        <f t="shared" si="13"/>
        <v>291</v>
      </c>
    </row>
    <row r="93" spans="1:15" ht="12.75" customHeight="1">
      <c r="A93" s="174" t="s">
        <v>101</v>
      </c>
      <c r="B93" s="152">
        <v>125.37125</v>
      </c>
      <c r="C93" s="153">
        <v>376.42379999999997</v>
      </c>
      <c r="D93" s="154">
        <v>11.364780000000001</v>
      </c>
      <c r="E93" s="137">
        <f t="shared" si="11"/>
        <v>490.43026999999995</v>
      </c>
      <c r="F93" s="152">
        <v>140.414</v>
      </c>
      <c r="G93" s="153">
        <v>518.325</v>
      </c>
      <c r="H93" s="149">
        <v>10855.0226</v>
      </c>
      <c r="I93" s="149"/>
      <c r="J93" s="155">
        <v>11380.8226</v>
      </c>
      <c r="K93" s="137">
        <f t="shared" si="12"/>
        <v>132.9390000000003</v>
      </c>
      <c r="L93" s="152">
        <v>28.128</v>
      </c>
      <c r="M93" s="151"/>
      <c r="N93" s="155"/>
      <c r="O93" s="138">
        <f t="shared" si="13"/>
        <v>28.128</v>
      </c>
    </row>
    <row r="94" spans="1:15" ht="12.75" customHeight="1">
      <c r="A94" s="174" t="s">
        <v>102</v>
      </c>
      <c r="B94" s="152">
        <v>105.8528</v>
      </c>
      <c r="C94" s="153">
        <v>1021.89659</v>
      </c>
      <c r="D94" s="154">
        <v>279.20227</v>
      </c>
      <c r="E94" s="137">
        <f t="shared" si="11"/>
        <v>848.54712</v>
      </c>
      <c r="F94" s="152">
        <v>143.72523</v>
      </c>
      <c r="G94" s="153">
        <v>989.7795500000001</v>
      </c>
      <c r="H94" s="149">
        <v>100</v>
      </c>
      <c r="I94" s="149"/>
      <c r="J94" s="155">
        <v>996.8435999999999</v>
      </c>
      <c r="K94" s="137">
        <f t="shared" si="12"/>
        <v>236.6611800000003</v>
      </c>
      <c r="L94" s="152">
        <v>172</v>
      </c>
      <c r="M94" s="151">
        <v>128</v>
      </c>
      <c r="N94" s="155">
        <v>85</v>
      </c>
      <c r="O94" s="138">
        <f t="shared" si="13"/>
        <v>215</v>
      </c>
    </row>
    <row r="95" spans="1:15" ht="12.75" customHeight="1">
      <c r="A95" s="174" t="s">
        <v>103</v>
      </c>
      <c r="B95" s="152">
        <v>419.94819</v>
      </c>
      <c r="C95" s="153">
        <v>164.41691</v>
      </c>
      <c r="D95" s="154">
        <v>12</v>
      </c>
      <c r="E95" s="137">
        <f t="shared" si="11"/>
        <v>572.3651</v>
      </c>
      <c r="F95" s="152">
        <v>508.6796</v>
      </c>
      <c r="G95" s="153">
        <v>172.66514</v>
      </c>
      <c r="H95" s="149">
        <v>102</v>
      </c>
      <c r="I95" s="149"/>
      <c r="J95" s="155">
        <v>311.279</v>
      </c>
      <c r="K95" s="137">
        <f t="shared" si="12"/>
        <v>472.06574</v>
      </c>
      <c r="L95" s="152">
        <v>123.399</v>
      </c>
      <c r="M95" s="151">
        <v>20.306</v>
      </c>
      <c r="N95" s="155"/>
      <c r="O95" s="138">
        <f t="shared" si="13"/>
        <v>143.705</v>
      </c>
    </row>
    <row r="96" spans="1:15" ht="12.75" customHeight="1">
      <c r="A96" s="174" t="s">
        <v>104</v>
      </c>
      <c r="B96" s="152">
        <v>122.51986</v>
      </c>
      <c r="C96" s="153">
        <v>245.8138</v>
      </c>
      <c r="D96" s="154"/>
      <c r="E96" s="137">
        <f t="shared" si="11"/>
        <v>368.33366</v>
      </c>
      <c r="F96" s="152">
        <v>38.762</v>
      </c>
      <c r="G96" s="153">
        <v>31.584</v>
      </c>
      <c r="H96" s="149"/>
      <c r="I96" s="149"/>
      <c r="J96" s="155">
        <v>28.4</v>
      </c>
      <c r="K96" s="137">
        <f t="shared" si="12"/>
        <v>41.946000000000005</v>
      </c>
      <c r="L96" s="152">
        <v>32.119</v>
      </c>
      <c r="M96" s="151"/>
      <c r="N96" s="155"/>
      <c r="O96" s="138">
        <f t="shared" si="13"/>
        <v>32.119</v>
      </c>
    </row>
    <row r="97" spans="1:15" ht="12.75" customHeight="1">
      <c r="A97" s="174" t="s">
        <v>40</v>
      </c>
      <c r="B97" s="152">
        <v>21.70393</v>
      </c>
      <c r="C97" s="153">
        <v>70.22900999999999</v>
      </c>
      <c r="D97" s="154">
        <v>80.034</v>
      </c>
      <c r="E97" s="137">
        <f t="shared" si="11"/>
        <v>11.898939999999982</v>
      </c>
      <c r="F97" s="152">
        <v>0.86354</v>
      </c>
      <c r="G97" s="153">
        <v>111.185</v>
      </c>
      <c r="H97" s="149"/>
      <c r="I97" s="149"/>
      <c r="J97" s="155">
        <v>100.1</v>
      </c>
      <c r="K97" s="137">
        <f t="shared" si="12"/>
        <v>11.948540000000008</v>
      </c>
      <c r="L97" s="152">
        <v>43.367</v>
      </c>
      <c r="M97" s="151">
        <v>7.8</v>
      </c>
      <c r="N97" s="155"/>
      <c r="O97" s="138">
        <f t="shared" si="13"/>
        <v>51.166999999999994</v>
      </c>
    </row>
    <row r="98" spans="1:15" ht="12.75" customHeight="1">
      <c r="A98" s="174" t="s">
        <v>105</v>
      </c>
      <c r="B98" s="152">
        <v>177.11</v>
      </c>
      <c r="C98" s="153">
        <v>343.55657</v>
      </c>
      <c r="D98" s="154">
        <v>218.46777</v>
      </c>
      <c r="E98" s="137">
        <f t="shared" si="11"/>
        <v>302.1988000000001</v>
      </c>
      <c r="F98" s="152">
        <v>38.078</v>
      </c>
      <c r="G98" s="153">
        <v>170.326</v>
      </c>
      <c r="H98" s="149">
        <v>3142.888</v>
      </c>
      <c r="I98" s="149"/>
      <c r="J98" s="155">
        <v>3349.178</v>
      </c>
      <c r="K98" s="137">
        <f t="shared" si="12"/>
        <v>2.1140000000000327</v>
      </c>
      <c r="L98" s="152">
        <v>0</v>
      </c>
      <c r="M98" s="151"/>
      <c r="N98" s="155"/>
      <c r="O98" s="138">
        <f t="shared" si="13"/>
        <v>0</v>
      </c>
    </row>
    <row r="99" spans="1:15" ht="12.75" customHeight="1">
      <c r="A99" s="174" t="s">
        <v>106</v>
      </c>
      <c r="B99" s="152">
        <v>798.7471700000001</v>
      </c>
      <c r="C99" s="153">
        <v>315.246</v>
      </c>
      <c r="D99" s="154">
        <v>719.1622600000001</v>
      </c>
      <c r="E99" s="137">
        <f t="shared" si="11"/>
        <v>394.83091000000013</v>
      </c>
      <c r="F99" s="152">
        <v>45.210910000000005</v>
      </c>
      <c r="G99" s="153">
        <v>404.16</v>
      </c>
      <c r="H99" s="149"/>
      <c r="I99" s="149"/>
      <c r="J99" s="155">
        <v>447.77</v>
      </c>
      <c r="K99" s="137">
        <f t="shared" si="12"/>
        <v>1.6009100000000558</v>
      </c>
      <c r="L99" s="152">
        <v>21.468</v>
      </c>
      <c r="M99" s="151"/>
      <c r="N99" s="155">
        <v>6.663</v>
      </c>
      <c r="O99" s="138">
        <f t="shared" si="13"/>
        <v>14.805</v>
      </c>
    </row>
    <row r="100" spans="1:15" ht="12.75" customHeight="1">
      <c r="A100" s="174" t="s">
        <v>107</v>
      </c>
      <c r="B100" s="152">
        <v>175.65038</v>
      </c>
      <c r="C100" s="153">
        <v>378.66702000000004</v>
      </c>
      <c r="D100" s="154">
        <v>97.72335000000001</v>
      </c>
      <c r="E100" s="137">
        <f t="shared" si="11"/>
        <v>456.59405000000004</v>
      </c>
      <c r="F100" s="152">
        <v>29.753349999999998</v>
      </c>
      <c r="G100" s="153">
        <v>126.672</v>
      </c>
      <c r="H100" s="149"/>
      <c r="I100" s="149">
        <v>167</v>
      </c>
      <c r="J100" s="155">
        <v>281</v>
      </c>
      <c r="K100" s="137">
        <f t="shared" si="12"/>
        <v>42.42534999999998</v>
      </c>
      <c r="L100" s="152">
        <v>47.85262</v>
      </c>
      <c r="M100" s="151">
        <v>28.44145</v>
      </c>
      <c r="N100" s="155">
        <v>19.9</v>
      </c>
      <c r="O100" s="138">
        <f t="shared" si="13"/>
        <v>56.394070000000006</v>
      </c>
    </row>
    <row r="101" spans="1:15" ht="12.75" customHeight="1">
      <c r="A101" s="174" t="s">
        <v>108</v>
      </c>
      <c r="B101" s="152">
        <v>666.1594399999999</v>
      </c>
      <c r="C101" s="153">
        <v>414.06271999999996</v>
      </c>
      <c r="D101" s="154">
        <v>187.81582</v>
      </c>
      <c r="E101" s="137">
        <f t="shared" si="11"/>
        <v>892.4063399999998</v>
      </c>
      <c r="F101" s="152">
        <v>29.6513</v>
      </c>
      <c r="G101" s="153">
        <v>1454.872</v>
      </c>
      <c r="H101" s="149">
        <v>3734.63498</v>
      </c>
      <c r="I101" s="163">
        <v>187.81582</v>
      </c>
      <c r="J101" s="155">
        <v>5202.724099999999</v>
      </c>
      <c r="K101" s="137">
        <f t="shared" si="12"/>
        <v>204.25</v>
      </c>
      <c r="L101" s="152">
        <v>301</v>
      </c>
      <c r="M101" s="151">
        <v>4</v>
      </c>
      <c r="N101" s="155">
        <v>305</v>
      </c>
      <c r="O101" s="138">
        <f t="shared" si="13"/>
        <v>0</v>
      </c>
    </row>
    <row r="102" spans="1:15" ht="12.75" customHeight="1">
      <c r="A102" s="174" t="s">
        <v>109</v>
      </c>
      <c r="B102" s="152">
        <v>425.62811999999997</v>
      </c>
      <c r="C102" s="153">
        <v>603.49917</v>
      </c>
      <c r="D102" s="154">
        <v>390.39587</v>
      </c>
      <c r="E102" s="137">
        <f t="shared" si="11"/>
        <v>638.7314199999998</v>
      </c>
      <c r="F102" s="152">
        <v>1078.71925</v>
      </c>
      <c r="G102" s="153">
        <v>545.013</v>
      </c>
      <c r="H102" s="149">
        <v>703.381</v>
      </c>
      <c r="I102" s="149">
        <v>225.107</v>
      </c>
      <c r="J102" s="155">
        <v>2461.7375</v>
      </c>
      <c r="K102" s="137">
        <f t="shared" si="12"/>
        <v>90.48274999999967</v>
      </c>
      <c r="L102" s="152">
        <v>5.691</v>
      </c>
      <c r="M102" s="151">
        <v>76.441</v>
      </c>
      <c r="N102" s="155">
        <v>80</v>
      </c>
      <c r="O102" s="138">
        <f t="shared" si="13"/>
        <v>2.132000000000005</v>
      </c>
    </row>
    <row r="103" spans="1:15" ht="12.75" customHeight="1">
      <c r="A103" s="174" t="s">
        <v>110</v>
      </c>
      <c r="B103" s="152">
        <v>63.82775</v>
      </c>
      <c r="C103" s="153">
        <v>216.3287</v>
      </c>
      <c r="D103" s="154">
        <v>58.181400000000004</v>
      </c>
      <c r="E103" s="137">
        <f t="shared" si="11"/>
        <v>221.97505</v>
      </c>
      <c r="F103" s="152">
        <v>216.68245000000002</v>
      </c>
      <c r="G103" s="153">
        <v>738.249</v>
      </c>
      <c r="H103" s="149"/>
      <c r="I103" s="149"/>
      <c r="J103" s="155">
        <v>771.112</v>
      </c>
      <c r="K103" s="137">
        <f t="shared" si="12"/>
        <v>183.81945000000007</v>
      </c>
      <c r="L103" s="152">
        <v>220</v>
      </c>
      <c r="M103" s="151">
        <v>80</v>
      </c>
      <c r="N103" s="155">
        <v>135</v>
      </c>
      <c r="O103" s="138">
        <f t="shared" si="13"/>
        <v>165</v>
      </c>
    </row>
    <row r="104" spans="1:15" ht="12.75" customHeight="1">
      <c r="A104" s="174" t="s">
        <v>111</v>
      </c>
      <c r="B104" s="152">
        <v>0</v>
      </c>
      <c r="C104" s="153">
        <v>26.3029</v>
      </c>
      <c r="D104" s="154">
        <v>15.3029</v>
      </c>
      <c r="E104" s="137">
        <f t="shared" si="11"/>
        <v>11.000000000000002</v>
      </c>
      <c r="F104" s="152">
        <v>977.02179</v>
      </c>
      <c r="G104" s="153">
        <v>1212.806</v>
      </c>
      <c r="H104" s="149">
        <v>753.766</v>
      </c>
      <c r="I104" s="149"/>
      <c r="J104" s="155">
        <v>2796.581</v>
      </c>
      <c r="K104" s="137">
        <f t="shared" si="12"/>
        <v>147.01279000000022</v>
      </c>
      <c r="L104" s="152">
        <v>60.948</v>
      </c>
      <c r="M104" s="151">
        <v>0.15458000000000002</v>
      </c>
      <c r="N104" s="155">
        <v>40.5</v>
      </c>
      <c r="O104" s="138">
        <f t="shared" si="13"/>
        <v>20.602580000000003</v>
      </c>
    </row>
    <row r="105" spans="1:15" ht="12.75" customHeight="1">
      <c r="A105" s="174" t="s">
        <v>112</v>
      </c>
      <c r="B105" s="152">
        <v>246.61914000000002</v>
      </c>
      <c r="C105" s="153">
        <v>1.24303</v>
      </c>
      <c r="D105" s="154">
        <v>22.62736</v>
      </c>
      <c r="E105" s="137">
        <f t="shared" si="11"/>
        <v>225.23481</v>
      </c>
      <c r="F105" s="152">
        <v>459.30677000000003</v>
      </c>
      <c r="G105" s="153">
        <v>313.296</v>
      </c>
      <c r="H105" s="149">
        <v>150</v>
      </c>
      <c r="I105" s="149">
        <v>23.72586</v>
      </c>
      <c r="J105" s="155">
        <v>946.32863</v>
      </c>
      <c r="K105" s="137">
        <f t="shared" si="12"/>
        <v>0</v>
      </c>
      <c r="L105" s="152">
        <v>50.28507</v>
      </c>
      <c r="M105" s="151">
        <v>19.789939999999998</v>
      </c>
      <c r="N105" s="155">
        <v>70.075</v>
      </c>
      <c r="O105" s="138">
        <f t="shared" si="13"/>
        <v>9.999999988963282E-06</v>
      </c>
    </row>
    <row r="106" spans="1:15" ht="12.75" customHeight="1">
      <c r="A106" s="174" t="s">
        <v>113</v>
      </c>
      <c r="B106" s="152">
        <v>234.08529000000001</v>
      </c>
      <c r="C106" s="153">
        <v>694.88419</v>
      </c>
      <c r="D106" s="154">
        <v>119.70456</v>
      </c>
      <c r="E106" s="137">
        <f t="shared" si="11"/>
        <v>809.26492</v>
      </c>
      <c r="F106" s="156">
        <v>177.13696</v>
      </c>
      <c r="G106" s="161">
        <v>463.0716</v>
      </c>
      <c r="H106" s="163">
        <v>499.5856</v>
      </c>
      <c r="I106" s="163"/>
      <c r="J106" s="164">
        <v>922.342</v>
      </c>
      <c r="K106" s="137">
        <f t="shared" si="12"/>
        <v>217.45215999999994</v>
      </c>
      <c r="L106" s="152">
        <v>105.846</v>
      </c>
      <c r="M106" s="151"/>
      <c r="N106" s="155">
        <v>105.846</v>
      </c>
      <c r="O106" s="138">
        <f t="shared" si="13"/>
        <v>0</v>
      </c>
    </row>
    <row r="107" spans="1:15" ht="12.75" customHeight="1">
      <c r="A107" s="174" t="s">
        <v>114</v>
      </c>
      <c r="B107" s="152">
        <v>89.24844999999999</v>
      </c>
      <c r="C107" s="153">
        <v>129.659</v>
      </c>
      <c r="D107" s="154">
        <v>33.3362</v>
      </c>
      <c r="E107" s="137">
        <f t="shared" si="11"/>
        <v>185.57125</v>
      </c>
      <c r="F107" s="152">
        <v>1284.70515</v>
      </c>
      <c r="G107" s="153">
        <v>1600.823</v>
      </c>
      <c r="H107" s="149">
        <v>695.275</v>
      </c>
      <c r="I107" s="149"/>
      <c r="J107" s="155">
        <v>3084.162</v>
      </c>
      <c r="K107" s="137">
        <f t="shared" si="12"/>
        <v>496.6411500000004</v>
      </c>
      <c r="L107" s="152">
        <v>60.83078</v>
      </c>
      <c r="M107" s="151"/>
      <c r="N107" s="155">
        <v>52.8</v>
      </c>
      <c r="O107" s="138">
        <f t="shared" si="13"/>
        <v>8.03078</v>
      </c>
    </row>
    <row r="108" spans="1:15" ht="12.75" customHeight="1">
      <c r="A108" s="174" t="s">
        <v>41</v>
      </c>
      <c r="B108" s="152">
        <v>50.43174</v>
      </c>
      <c r="C108" s="153">
        <v>78.20714</v>
      </c>
      <c r="D108" s="154">
        <v>48.864</v>
      </c>
      <c r="E108" s="137">
        <f t="shared" si="11"/>
        <v>79.77488</v>
      </c>
      <c r="F108" s="152">
        <v>865.47669</v>
      </c>
      <c r="G108" s="153">
        <v>1350.92748</v>
      </c>
      <c r="H108" s="149">
        <v>12.1</v>
      </c>
      <c r="I108" s="149"/>
      <c r="J108" s="155">
        <v>1466.2945</v>
      </c>
      <c r="K108" s="137">
        <f t="shared" si="12"/>
        <v>762.2096699999997</v>
      </c>
      <c r="L108" s="152">
        <v>50</v>
      </c>
      <c r="M108" s="151">
        <v>35</v>
      </c>
      <c r="N108" s="155"/>
      <c r="O108" s="138">
        <f t="shared" si="13"/>
        <v>85</v>
      </c>
    </row>
    <row r="109" spans="1:15" ht="12.75" customHeight="1">
      <c r="A109" s="174" t="s">
        <v>42</v>
      </c>
      <c r="B109" s="152">
        <v>25.840529999999998</v>
      </c>
      <c r="C109" s="153">
        <v>92.01896</v>
      </c>
      <c r="D109" s="154">
        <v>75</v>
      </c>
      <c r="E109" s="137">
        <f t="shared" si="11"/>
        <v>42.85949000000001</v>
      </c>
      <c r="F109" s="152">
        <v>14.978</v>
      </c>
      <c r="G109" s="153">
        <v>45.696</v>
      </c>
      <c r="H109" s="149"/>
      <c r="I109" s="149"/>
      <c r="J109" s="155">
        <v>45.03</v>
      </c>
      <c r="K109" s="137">
        <f t="shared" si="12"/>
        <v>15.643999999999998</v>
      </c>
      <c r="L109" s="152">
        <v>37.7027</v>
      </c>
      <c r="M109" s="151">
        <v>1.9972999999999999</v>
      </c>
      <c r="N109" s="155"/>
      <c r="O109" s="138">
        <f t="shared" si="13"/>
        <v>39.7</v>
      </c>
    </row>
    <row r="110" spans="1:15" ht="12.75" customHeight="1">
      <c r="A110" s="174" t="s">
        <v>115</v>
      </c>
      <c r="B110" s="152">
        <v>608.63836</v>
      </c>
      <c r="C110" s="153">
        <v>170.1255</v>
      </c>
      <c r="D110" s="154">
        <v>242.16082</v>
      </c>
      <c r="E110" s="137">
        <f t="shared" si="11"/>
        <v>536.60304</v>
      </c>
      <c r="F110" s="152">
        <v>54.77582</v>
      </c>
      <c r="G110" s="153">
        <v>414.24</v>
      </c>
      <c r="H110" s="149"/>
      <c r="I110" s="149">
        <v>88</v>
      </c>
      <c r="J110" s="155">
        <v>514.8035</v>
      </c>
      <c r="K110" s="137">
        <f t="shared" si="12"/>
        <v>42.21232000000009</v>
      </c>
      <c r="L110" s="152">
        <v>83</v>
      </c>
      <c r="M110" s="151"/>
      <c r="N110" s="155"/>
      <c r="O110" s="138">
        <f t="shared" si="13"/>
        <v>83</v>
      </c>
    </row>
    <row r="111" spans="1:15" ht="12.75" customHeight="1">
      <c r="A111" s="174" t="s">
        <v>43</v>
      </c>
      <c r="B111" s="152">
        <v>564.0138900000001</v>
      </c>
      <c r="C111" s="153">
        <v>683.401</v>
      </c>
      <c r="D111" s="154">
        <v>581.098</v>
      </c>
      <c r="E111" s="137">
        <f t="shared" si="11"/>
        <v>666.3168900000001</v>
      </c>
      <c r="F111" s="152">
        <v>605.24925</v>
      </c>
      <c r="G111" s="153">
        <v>403.008</v>
      </c>
      <c r="H111" s="149"/>
      <c r="I111" s="149"/>
      <c r="J111" s="155">
        <v>362.71</v>
      </c>
      <c r="K111" s="137">
        <f t="shared" si="12"/>
        <v>645.5472499999998</v>
      </c>
      <c r="L111" s="152">
        <v>519.48047</v>
      </c>
      <c r="M111" s="151">
        <v>14.28</v>
      </c>
      <c r="N111" s="155"/>
      <c r="O111" s="138">
        <f t="shared" si="13"/>
        <v>533.7604699999999</v>
      </c>
    </row>
    <row r="112" spans="1:15" ht="12.75" customHeight="1">
      <c r="A112" s="174" t="s">
        <v>44</v>
      </c>
      <c r="B112" s="152">
        <v>120.48233</v>
      </c>
      <c r="C112" s="153">
        <v>155.85593</v>
      </c>
      <c r="D112" s="154">
        <v>95.284</v>
      </c>
      <c r="E112" s="137">
        <f t="shared" si="11"/>
        <v>181.05426</v>
      </c>
      <c r="F112" s="152">
        <v>50.67485</v>
      </c>
      <c r="G112" s="153">
        <v>176.712</v>
      </c>
      <c r="H112" s="149"/>
      <c r="I112" s="149"/>
      <c r="J112" s="155">
        <v>175.129</v>
      </c>
      <c r="K112" s="137">
        <f t="shared" si="12"/>
        <v>52.25784999999999</v>
      </c>
      <c r="L112" s="152">
        <v>25.308</v>
      </c>
      <c r="M112" s="151">
        <v>2.14</v>
      </c>
      <c r="N112" s="155"/>
      <c r="O112" s="138">
        <f t="shared" si="13"/>
        <v>27.448</v>
      </c>
    </row>
    <row r="113" spans="1:15" ht="12.75" customHeight="1">
      <c r="A113" s="174" t="s">
        <v>116</v>
      </c>
      <c r="B113" s="152">
        <v>5.0000100000000005</v>
      </c>
      <c r="C113" s="153">
        <v>687.6969499999999</v>
      </c>
      <c r="D113" s="154">
        <v>190.45576</v>
      </c>
      <c r="E113" s="137">
        <f t="shared" si="11"/>
        <v>502.2411999999999</v>
      </c>
      <c r="F113" s="152">
        <v>0</v>
      </c>
      <c r="G113" s="153">
        <v>488.3204</v>
      </c>
      <c r="H113" s="149"/>
      <c r="I113" s="149">
        <v>178.45575</v>
      </c>
      <c r="J113" s="155">
        <v>666.77615</v>
      </c>
      <c r="K113" s="137">
        <f t="shared" si="12"/>
        <v>0</v>
      </c>
      <c r="L113" s="152">
        <v>0</v>
      </c>
      <c r="M113" s="151">
        <v>19.8</v>
      </c>
      <c r="N113" s="155">
        <v>19.8</v>
      </c>
      <c r="O113" s="138">
        <f t="shared" si="13"/>
        <v>0</v>
      </c>
    </row>
    <row r="114" spans="1:15" ht="12.75" customHeight="1">
      <c r="A114" s="174" t="s">
        <v>45</v>
      </c>
      <c r="B114" s="152">
        <v>110.87022</v>
      </c>
      <c r="C114" s="153">
        <v>861.98222</v>
      </c>
      <c r="D114" s="154">
        <v>421.06394</v>
      </c>
      <c r="E114" s="137">
        <f t="shared" si="11"/>
        <v>551.7885</v>
      </c>
      <c r="F114" s="152">
        <v>531.275</v>
      </c>
      <c r="G114" s="153">
        <v>452.011</v>
      </c>
      <c r="H114" s="149">
        <v>1231.3936899999999</v>
      </c>
      <c r="I114" s="149">
        <v>593</v>
      </c>
      <c r="J114" s="155">
        <v>2354.89037</v>
      </c>
      <c r="K114" s="137">
        <f t="shared" si="12"/>
        <v>452.78931999999986</v>
      </c>
      <c r="L114" s="152">
        <v>0</v>
      </c>
      <c r="M114" s="151">
        <v>30</v>
      </c>
      <c r="N114" s="155">
        <v>30</v>
      </c>
      <c r="O114" s="138">
        <f t="shared" si="13"/>
        <v>0</v>
      </c>
    </row>
    <row r="115" spans="1:15" ht="12.75" customHeight="1">
      <c r="A115" s="174" t="s">
        <v>46</v>
      </c>
      <c r="B115" s="152">
        <v>461.84893</v>
      </c>
      <c r="C115" s="153">
        <v>730.07247</v>
      </c>
      <c r="D115" s="154">
        <v>552.8476999999999</v>
      </c>
      <c r="E115" s="137">
        <f t="shared" si="11"/>
        <v>639.0737</v>
      </c>
      <c r="F115" s="152">
        <v>199.23207</v>
      </c>
      <c r="G115" s="153">
        <v>78.30553</v>
      </c>
      <c r="H115" s="149">
        <v>193.163</v>
      </c>
      <c r="I115" s="149">
        <v>20</v>
      </c>
      <c r="J115" s="155">
        <v>346.42231</v>
      </c>
      <c r="K115" s="137">
        <f t="shared" si="12"/>
        <v>144.27829000000003</v>
      </c>
      <c r="L115" s="152">
        <v>4.425</v>
      </c>
      <c r="M115" s="151">
        <v>263.83</v>
      </c>
      <c r="N115" s="155">
        <v>125.093</v>
      </c>
      <c r="O115" s="138">
        <f t="shared" si="13"/>
        <v>143.16199999999998</v>
      </c>
    </row>
    <row r="116" spans="1:15" ht="12.75" customHeight="1">
      <c r="A116" s="174" t="s">
        <v>145</v>
      </c>
      <c r="B116" s="152">
        <v>132.07998999999998</v>
      </c>
      <c r="C116" s="153">
        <v>490.83584</v>
      </c>
      <c r="D116" s="154">
        <v>115</v>
      </c>
      <c r="E116" s="137">
        <f t="shared" si="11"/>
        <v>507.91583</v>
      </c>
      <c r="F116" s="152">
        <v>46.14504</v>
      </c>
      <c r="G116" s="153">
        <v>328.24</v>
      </c>
      <c r="H116" s="149">
        <v>498.28</v>
      </c>
      <c r="I116" s="149">
        <v>115</v>
      </c>
      <c r="J116" s="155">
        <v>759.456</v>
      </c>
      <c r="K116" s="137">
        <f t="shared" si="12"/>
        <v>228.20903999999996</v>
      </c>
      <c r="L116" s="152">
        <v>26.625</v>
      </c>
      <c r="M116" s="151">
        <v>4</v>
      </c>
      <c r="N116" s="155"/>
      <c r="O116" s="138">
        <f t="shared" si="13"/>
        <v>30.625</v>
      </c>
    </row>
    <row r="117" spans="1:15" ht="12.75" customHeight="1">
      <c r="A117" s="174" t="s">
        <v>47</v>
      </c>
      <c r="B117" s="152">
        <v>250.02006</v>
      </c>
      <c r="C117" s="153">
        <v>532.80379</v>
      </c>
      <c r="D117" s="154">
        <v>0</v>
      </c>
      <c r="E117" s="137">
        <f t="shared" si="11"/>
        <v>782.82385</v>
      </c>
      <c r="F117" s="152">
        <v>1943.4718899999998</v>
      </c>
      <c r="G117" s="153">
        <v>3244.74</v>
      </c>
      <c r="H117" s="149">
        <v>3756.1069700000003</v>
      </c>
      <c r="I117" s="149"/>
      <c r="J117" s="155">
        <v>7504.52943</v>
      </c>
      <c r="K117" s="137">
        <f t="shared" si="12"/>
        <v>1439.7894299999998</v>
      </c>
      <c r="L117" s="152">
        <v>51.76985</v>
      </c>
      <c r="M117" s="151">
        <v>256.75857</v>
      </c>
      <c r="N117" s="155">
        <v>146.2</v>
      </c>
      <c r="O117" s="138">
        <f t="shared" si="13"/>
        <v>162.32842000000005</v>
      </c>
    </row>
    <row r="118" spans="1:15" ht="12.75" customHeight="1">
      <c r="A118" s="174" t="s">
        <v>117</v>
      </c>
      <c r="B118" s="152">
        <v>71.49646000000001</v>
      </c>
      <c r="C118" s="153">
        <v>477.43368</v>
      </c>
      <c r="D118" s="154">
        <v>142.368</v>
      </c>
      <c r="E118" s="137">
        <f t="shared" si="11"/>
        <v>406.56213999999994</v>
      </c>
      <c r="F118" s="156">
        <v>1127.19532</v>
      </c>
      <c r="G118" s="161">
        <v>985.4665</v>
      </c>
      <c r="H118" s="163">
        <v>2349.28</v>
      </c>
      <c r="I118" s="163">
        <v>100</v>
      </c>
      <c r="J118" s="164">
        <v>3669.51724</v>
      </c>
      <c r="K118" s="137">
        <f t="shared" si="12"/>
        <v>892.4245799999999</v>
      </c>
      <c r="L118" s="152">
        <v>605.7579499999999</v>
      </c>
      <c r="M118" s="151">
        <v>316.33</v>
      </c>
      <c r="N118" s="155">
        <v>329.635</v>
      </c>
      <c r="O118" s="138">
        <f t="shared" si="13"/>
        <v>592.4529499999999</v>
      </c>
    </row>
    <row r="119" spans="1:15" ht="12.75" customHeight="1">
      <c r="A119" s="174" t="s">
        <v>118</v>
      </c>
      <c r="B119" s="152">
        <v>113.26960000000001</v>
      </c>
      <c r="C119" s="153">
        <v>481.43935</v>
      </c>
      <c r="D119" s="154">
        <v>64.65586</v>
      </c>
      <c r="E119" s="137">
        <f t="shared" si="11"/>
        <v>530.05309</v>
      </c>
      <c r="F119" s="152">
        <v>66.12</v>
      </c>
      <c r="G119" s="153">
        <v>88.7769</v>
      </c>
      <c r="H119" s="149"/>
      <c r="I119" s="149"/>
      <c r="J119" s="155">
        <v>13.16</v>
      </c>
      <c r="K119" s="137">
        <f t="shared" si="12"/>
        <v>141.73690000000002</v>
      </c>
      <c r="L119" s="152">
        <v>13.709</v>
      </c>
      <c r="M119" s="151">
        <v>18.539</v>
      </c>
      <c r="N119" s="155"/>
      <c r="O119" s="138">
        <f t="shared" si="13"/>
        <v>32.248000000000005</v>
      </c>
    </row>
    <row r="120" spans="1:15" ht="12.75" customHeight="1">
      <c r="A120" s="174" t="s">
        <v>48</v>
      </c>
      <c r="B120" s="152">
        <v>35.789199999999994</v>
      </c>
      <c r="C120" s="153">
        <v>41.50741</v>
      </c>
      <c r="D120" s="154">
        <v>0</v>
      </c>
      <c r="E120" s="137">
        <f t="shared" si="11"/>
        <v>77.29660999999999</v>
      </c>
      <c r="F120" s="152">
        <v>60.972</v>
      </c>
      <c r="G120" s="153">
        <v>38.49</v>
      </c>
      <c r="H120" s="149"/>
      <c r="I120" s="149"/>
      <c r="J120" s="155">
        <v>34.7</v>
      </c>
      <c r="K120" s="137">
        <f t="shared" si="12"/>
        <v>64.762</v>
      </c>
      <c r="L120" s="152">
        <v>0</v>
      </c>
      <c r="M120" s="151">
        <v>4</v>
      </c>
      <c r="N120" s="155"/>
      <c r="O120" s="138">
        <f t="shared" si="13"/>
        <v>4</v>
      </c>
    </row>
    <row r="121" spans="1:15" ht="12.75" customHeight="1" thickBot="1">
      <c r="A121" s="175" t="s">
        <v>49</v>
      </c>
      <c r="B121" s="167">
        <v>413.41649</v>
      </c>
      <c r="C121" s="168">
        <v>388.51064</v>
      </c>
      <c r="D121" s="169">
        <v>443.69776</v>
      </c>
      <c r="E121" s="139">
        <f t="shared" si="11"/>
        <v>358.22937</v>
      </c>
      <c r="F121" s="167">
        <v>29.54335</v>
      </c>
      <c r="G121" s="168">
        <v>120.33</v>
      </c>
      <c r="H121" s="170"/>
      <c r="I121" s="170"/>
      <c r="J121" s="171">
        <v>108.33</v>
      </c>
      <c r="K121" s="139">
        <f t="shared" si="12"/>
        <v>41.54334999999999</v>
      </c>
      <c r="L121" s="167">
        <v>95.05475</v>
      </c>
      <c r="M121" s="172">
        <v>16</v>
      </c>
      <c r="N121" s="171">
        <v>48.905</v>
      </c>
      <c r="O121" s="140">
        <f t="shared" si="13"/>
        <v>62.14975</v>
      </c>
    </row>
    <row r="122" spans="1:15" ht="12.75" customHeight="1">
      <c r="A122" s="173" t="s">
        <v>50</v>
      </c>
      <c r="B122" s="113">
        <v>228.59129000000001</v>
      </c>
      <c r="C122" s="147">
        <v>253.273</v>
      </c>
      <c r="D122" s="148">
        <v>362.728</v>
      </c>
      <c r="E122" s="135">
        <f t="shared" si="11"/>
        <v>119.13628999999997</v>
      </c>
      <c r="F122" s="113">
        <v>237.67245</v>
      </c>
      <c r="G122" s="147">
        <v>190.8</v>
      </c>
      <c r="H122" s="115"/>
      <c r="I122" s="115"/>
      <c r="J122" s="150">
        <v>171.76</v>
      </c>
      <c r="K122" s="135">
        <f t="shared" si="12"/>
        <v>256.71245</v>
      </c>
      <c r="L122" s="113">
        <v>0</v>
      </c>
      <c r="M122" s="158"/>
      <c r="N122" s="150"/>
      <c r="O122" s="136">
        <f t="shared" si="13"/>
        <v>0</v>
      </c>
    </row>
    <row r="123" spans="1:15" ht="12.75" customHeight="1">
      <c r="A123" s="174" t="s">
        <v>119</v>
      </c>
      <c r="B123" s="152">
        <v>773.07083</v>
      </c>
      <c r="C123" s="153">
        <v>2751.36171</v>
      </c>
      <c r="D123" s="154">
        <v>2191.7527200000004</v>
      </c>
      <c r="E123" s="137">
        <f t="shared" si="11"/>
        <v>1332.6798199999998</v>
      </c>
      <c r="F123" s="152">
        <v>77.91584</v>
      </c>
      <c r="G123" s="153">
        <v>28.092</v>
      </c>
      <c r="H123" s="149"/>
      <c r="I123" s="149"/>
      <c r="J123" s="155">
        <v>25.2</v>
      </c>
      <c r="K123" s="137">
        <f t="shared" si="12"/>
        <v>80.80784</v>
      </c>
      <c r="L123" s="152">
        <v>29.362</v>
      </c>
      <c r="M123" s="151">
        <v>337.956</v>
      </c>
      <c r="N123" s="155">
        <v>110.6</v>
      </c>
      <c r="O123" s="138">
        <f t="shared" si="13"/>
        <v>256.7180000000001</v>
      </c>
    </row>
    <row r="124" spans="1:15" ht="12.75" customHeight="1">
      <c r="A124" s="174" t="s">
        <v>51</v>
      </c>
      <c r="B124" s="152">
        <v>721.11862</v>
      </c>
      <c r="C124" s="153">
        <v>718.6986899999999</v>
      </c>
      <c r="D124" s="154">
        <v>52.715</v>
      </c>
      <c r="E124" s="135">
        <f t="shared" si="11"/>
        <v>1387.10231</v>
      </c>
      <c r="F124" s="113">
        <v>2067.85122</v>
      </c>
      <c r="G124" s="147">
        <v>1231.71434</v>
      </c>
      <c r="H124" s="115">
        <v>778.807</v>
      </c>
      <c r="I124" s="115"/>
      <c r="J124" s="150">
        <v>2292.72689</v>
      </c>
      <c r="K124" s="135">
        <f t="shared" si="12"/>
        <v>1785.6456699999999</v>
      </c>
      <c r="L124" s="113">
        <v>221</v>
      </c>
      <c r="M124" s="158">
        <v>30</v>
      </c>
      <c r="N124" s="150">
        <v>73.29</v>
      </c>
      <c r="O124" s="136">
        <f t="shared" si="13"/>
        <v>177.70999999999998</v>
      </c>
    </row>
    <row r="125" spans="1:15" ht="12.75" customHeight="1">
      <c r="A125" s="174" t="s">
        <v>52</v>
      </c>
      <c r="B125" s="152">
        <v>257.44677</v>
      </c>
      <c r="C125" s="153">
        <v>64.41278</v>
      </c>
      <c r="D125" s="154"/>
      <c r="E125" s="137">
        <f t="shared" si="11"/>
        <v>321.85955</v>
      </c>
      <c r="F125" s="152">
        <v>111.40528</v>
      </c>
      <c r="G125" s="153">
        <v>28.65</v>
      </c>
      <c r="H125" s="149"/>
      <c r="I125" s="149"/>
      <c r="J125" s="155">
        <v>125.767</v>
      </c>
      <c r="K125" s="137">
        <f t="shared" si="12"/>
        <v>14.288280000000015</v>
      </c>
      <c r="L125" s="152">
        <v>36.73</v>
      </c>
      <c r="M125" s="151">
        <v>3.82</v>
      </c>
      <c r="N125" s="155">
        <v>40.55</v>
      </c>
      <c r="O125" s="138">
        <f t="shared" si="13"/>
        <v>0</v>
      </c>
    </row>
    <row r="126" spans="1:15" ht="12.75" customHeight="1">
      <c r="A126" s="174" t="s">
        <v>120</v>
      </c>
      <c r="B126" s="152">
        <v>28.63331</v>
      </c>
      <c r="C126" s="165">
        <v>453.04004</v>
      </c>
      <c r="D126" s="166">
        <v>300</v>
      </c>
      <c r="E126" s="137">
        <f aca="true" t="shared" si="14" ref="E126:E143">B126+C126-D126</f>
        <v>181.67334999999997</v>
      </c>
      <c r="F126" s="152">
        <v>379.33475</v>
      </c>
      <c r="G126" s="153">
        <v>718.02</v>
      </c>
      <c r="H126" s="149"/>
      <c r="I126" s="149"/>
      <c r="J126" s="155">
        <v>716.69</v>
      </c>
      <c r="K126" s="137">
        <f aca="true" t="shared" si="15" ref="K126:K143">F126+G126+H126+I126-J126</f>
        <v>380.6647499999999</v>
      </c>
      <c r="L126" s="152">
        <v>55.947</v>
      </c>
      <c r="M126" s="151">
        <v>29.217</v>
      </c>
      <c r="N126" s="155"/>
      <c r="O126" s="138">
        <f aca="true" t="shared" si="16" ref="O126:O143">L126+M126-N126</f>
        <v>85.164</v>
      </c>
    </row>
    <row r="127" spans="1:15" ht="12.75" customHeight="1">
      <c r="A127" s="174" t="s">
        <v>53</v>
      </c>
      <c r="B127" s="152">
        <v>104.69364</v>
      </c>
      <c r="C127" s="153">
        <v>259.31757</v>
      </c>
      <c r="D127" s="154">
        <v>64.728</v>
      </c>
      <c r="E127" s="137">
        <f t="shared" si="14"/>
        <v>299.28321</v>
      </c>
      <c r="F127" s="152">
        <v>25.348</v>
      </c>
      <c r="G127" s="153">
        <v>178.95276</v>
      </c>
      <c r="H127" s="149"/>
      <c r="I127" s="149">
        <v>25.39524</v>
      </c>
      <c r="J127" s="155">
        <v>204.348</v>
      </c>
      <c r="K127" s="137">
        <f t="shared" si="15"/>
        <v>25.348000000000013</v>
      </c>
      <c r="L127" s="152">
        <v>170.125</v>
      </c>
      <c r="M127" s="151">
        <v>40.575</v>
      </c>
      <c r="N127" s="155">
        <v>140</v>
      </c>
      <c r="O127" s="138">
        <f t="shared" si="16"/>
        <v>70.69999999999999</v>
      </c>
    </row>
    <row r="128" spans="1:15" ht="12.75" customHeight="1">
      <c r="A128" s="174" t="s">
        <v>121</v>
      </c>
      <c r="B128" s="152">
        <v>333.64107</v>
      </c>
      <c r="C128" s="153">
        <v>6.69215</v>
      </c>
      <c r="D128" s="154">
        <v>305</v>
      </c>
      <c r="E128" s="137">
        <f t="shared" si="14"/>
        <v>35.33322000000004</v>
      </c>
      <c r="F128" s="152">
        <v>213.50847</v>
      </c>
      <c r="G128" s="153">
        <v>108.212</v>
      </c>
      <c r="H128" s="149">
        <v>3941.35696</v>
      </c>
      <c r="I128" s="149">
        <v>300</v>
      </c>
      <c r="J128" s="155">
        <v>1797.93996</v>
      </c>
      <c r="K128" s="137">
        <f t="shared" si="15"/>
        <v>2765.1374700000006</v>
      </c>
      <c r="L128" s="152">
        <v>29.267</v>
      </c>
      <c r="M128" s="151"/>
      <c r="N128" s="155"/>
      <c r="O128" s="138">
        <f t="shared" si="16"/>
        <v>29.267</v>
      </c>
    </row>
    <row r="129" spans="1:15" ht="12.75" customHeight="1">
      <c r="A129" s="174" t="s">
        <v>122</v>
      </c>
      <c r="B129" s="152">
        <v>231.17243</v>
      </c>
      <c r="C129" s="153">
        <v>234.81145999999998</v>
      </c>
      <c r="D129" s="154">
        <v>114</v>
      </c>
      <c r="E129" s="137">
        <f t="shared" si="14"/>
        <v>351.98389</v>
      </c>
      <c r="F129" s="152">
        <v>259.91334</v>
      </c>
      <c r="G129" s="153">
        <v>698.02208</v>
      </c>
      <c r="H129" s="149">
        <v>3066.317</v>
      </c>
      <c r="I129" s="149"/>
      <c r="J129" s="155">
        <v>2082.72927</v>
      </c>
      <c r="K129" s="137">
        <f t="shared" si="15"/>
        <v>1941.52315</v>
      </c>
      <c r="L129" s="152">
        <v>98.74983</v>
      </c>
      <c r="M129" s="151"/>
      <c r="N129" s="155">
        <v>15.267</v>
      </c>
      <c r="O129" s="138">
        <f t="shared" si="16"/>
        <v>83.48283</v>
      </c>
    </row>
    <row r="130" spans="1:15" ht="12.75" customHeight="1">
      <c r="A130" s="174" t="s">
        <v>54</v>
      </c>
      <c r="B130" s="152">
        <v>692.37686</v>
      </c>
      <c r="C130" s="153">
        <v>862.985</v>
      </c>
      <c r="D130" s="154">
        <v>544.82858</v>
      </c>
      <c r="E130" s="137">
        <f t="shared" si="14"/>
        <v>1010.53328</v>
      </c>
      <c r="F130" s="152">
        <v>371.28269</v>
      </c>
      <c r="G130" s="153">
        <v>1158.09924</v>
      </c>
      <c r="H130" s="149">
        <v>3429.1785</v>
      </c>
      <c r="I130" s="149">
        <v>544.82858</v>
      </c>
      <c r="J130" s="155">
        <v>5014.20758</v>
      </c>
      <c r="K130" s="137">
        <f t="shared" si="15"/>
        <v>489.18142999999964</v>
      </c>
      <c r="L130" s="152">
        <v>396.97633</v>
      </c>
      <c r="M130" s="151">
        <v>100.99855000000001</v>
      </c>
      <c r="N130" s="155">
        <v>49.777</v>
      </c>
      <c r="O130" s="138">
        <f t="shared" si="16"/>
        <v>448.19788000000005</v>
      </c>
    </row>
    <row r="131" spans="1:15" ht="12.75" customHeight="1">
      <c r="A131" s="174" t="s">
        <v>123</v>
      </c>
      <c r="B131" s="152">
        <v>195.04842000000002</v>
      </c>
      <c r="C131" s="153">
        <v>578.15586</v>
      </c>
      <c r="D131" s="154">
        <v>178.428</v>
      </c>
      <c r="E131" s="137">
        <f t="shared" si="14"/>
        <v>594.7762799999999</v>
      </c>
      <c r="F131" s="152">
        <v>8.12251</v>
      </c>
      <c r="G131" s="153">
        <v>432.374</v>
      </c>
      <c r="H131" s="149">
        <v>442.097</v>
      </c>
      <c r="I131" s="149"/>
      <c r="J131" s="155">
        <v>832.947</v>
      </c>
      <c r="K131" s="137">
        <f t="shared" si="15"/>
        <v>49.64650999999992</v>
      </c>
      <c r="L131" s="152">
        <v>215</v>
      </c>
      <c r="M131" s="151"/>
      <c r="N131" s="155"/>
      <c r="O131" s="138">
        <f t="shared" si="16"/>
        <v>215</v>
      </c>
    </row>
    <row r="132" spans="1:15" ht="12.75" customHeight="1">
      <c r="A132" s="174" t="s">
        <v>124</v>
      </c>
      <c r="B132" s="152">
        <v>4.20067</v>
      </c>
      <c r="C132" s="153">
        <v>458.11662</v>
      </c>
      <c r="D132" s="154">
        <v>25</v>
      </c>
      <c r="E132" s="137">
        <f t="shared" si="14"/>
        <v>437.31729</v>
      </c>
      <c r="F132" s="152">
        <v>574.2029200000001</v>
      </c>
      <c r="G132" s="153">
        <v>739.098</v>
      </c>
      <c r="H132" s="149">
        <v>1741.51177</v>
      </c>
      <c r="I132" s="149">
        <v>25</v>
      </c>
      <c r="J132" s="155">
        <v>2888.71065</v>
      </c>
      <c r="K132" s="137">
        <f t="shared" si="15"/>
        <v>191.10204000000022</v>
      </c>
      <c r="L132" s="152">
        <v>15</v>
      </c>
      <c r="M132" s="151">
        <v>200</v>
      </c>
      <c r="N132" s="155">
        <v>215</v>
      </c>
      <c r="O132" s="138">
        <f t="shared" si="16"/>
        <v>0</v>
      </c>
    </row>
    <row r="133" spans="1:15" ht="12.75" customHeight="1">
      <c r="A133" s="174" t="s">
        <v>125</v>
      </c>
      <c r="B133" s="152">
        <v>198.08443</v>
      </c>
      <c r="C133" s="153">
        <v>190.1736</v>
      </c>
      <c r="D133" s="154"/>
      <c r="E133" s="137">
        <f t="shared" si="14"/>
        <v>388.25802999999996</v>
      </c>
      <c r="F133" s="152">
        <v>0.12843000000000002</v>
      </c>
      <c r="G133" s="153">
        <v>484.896</v>
      </c>
      <c r="H133" s="149">
        <v>194.81</v>
      </c>
      <c r="I133" s="149"/>
      <c r="J133" s="155">
        <v>586.42</v>
      </c>
      <c r="K133" s="137">
        <f t="shared" si="15"/>
        <v>93.41443000000004</v>
      </c>
      <c r="L133" s="152">
        <v>73.768</v>
      </c>
      <c r="M133" s="151">
        <v>21.13</v>
      </c>
      <c r="N133" s="155">
        <v>50</v>
      </c>
      <c r="O133" s="138">
        <f t="shared" si="16"/>
        <v>44.897999999999996</v>
      </c>
    </row>
    <row r="134" spans="1:15" ht="12.75" customHeight="1">
      <c r="A134" s="174" t="s">
        <v>55</v>
      </c>
      <c r="B134" s="152">
        <v>97.34946000000001</v>
      </c>
      <c r="C134" s="153">
        <v>51.7347</v>
      </c>
      <c r="D134" s="154">
        <v>5.03783</v>
      </c>
      <c r="E134" s="137">
        <f t="shared" si="14"/>
        <v>144.04633</v>
      </c>
      <c r="F134" s="152">
        <v>61.878800000000005</v>
      </c>
      <c r="G134" s="153">
        <v>55.704</v>
      </c>
      <c r="H134" s="149"/>
      <c r="I134" s="149"/>
      <c r="J134" s="155">
        <v>50.13</v>
      </c>
      <c r="K134" s="137">
        <f t="shared" si="15"/>
        <v>67.4528</v>
      </c>
      <c r="L134" s="152">
        <v>54.354</v>
      </c>
      <c r="M134" s="151">
        <v>3.613</v>
      </c>
      <c r="N134" s="155"/>
      <c r="O134" s="138">
        <f t="shared" si="16"/>
        <v>57.967</v>
      </c>
    </row>
    <row r="135" spans="1:15" ht="12.75" customHeight="1">
      <c r="A135" s="174" t="s">
        <v>56</v>
      </c>
      <c r="B135" s="152">
        <v>57.01043</v>
      </c>
      <c r="C135" s="153">
        <v>176.77189</v>
      </c>
      <c r="D135" s="154">
        <v>19.64927</v>
      </c>
      <c r="E135" s="137">
        <f t="shared" si="14"/>
        <v>214.13305000000003</v>
      </c>
      <c r="F135" s="152">
        <v>0</v>
      </c>
      <c r="G135" s="153">
        <v>0</v>
      </c>
      <c r="H135" s="149"/>
      <c r="I135" s="149"/>
      <c r="J135" s="155">
        <v>0</v>
      </c>
      <c r="K135" s="137">
        <f t="shared" si="15"/>
        <v>0</v>
      </c>
      <c r="L135" s="152">
        <v>0</v>
      </c>
      <c r="M135" s="151"/>
      <c r="N135" s="155"/>
      <c r="O135" s="138">
        <f t="shared" si="16"/>
        <v>0</v>
      </c>
    </row>
    <row r="136" spans="1:15" ht="12.75" customHeight="1">
      <c r="A136" s="174" t="s">
        <v>126</v>
      </c>
      <c r="B136" s="152">
        <v>985.9398299999999</v>
      </c>
      <c r="C136" s="153">
        <v>3.3654699999999997</v>
      </c>
      <c r="D136" s="154">
        <v>297.983</v>
      </c>
      <c r="E136" s="137">
        <f t="shared" si="14"/>
        <v>691.3222999999998</v>
      </c>
      <c r="F136" s="152">
        <v>0.008</v>
      </c>
      <c r="G136" s="153">
        <v>72.528</v>
      </c>
      <c r="H136" s="149"/>
      <c r="I136" s="149"/>
      <c r="J136" s="155">
        <v>65.3</v>
      </c>
      <c r="K136" s="137">
        <f t="shared" si="15"/>
        <v>7.236000000000004</v>
      </c>
      <c r="L136" s="152">
        <v>146.067</v>
      </c>
      <c r="M136" s="151"/>
      <c r="N136" s="155"/>
      <c r="O136" s="138">
        <f t="shared" si="16"/>
        <v>146.067</v>
      </c>
    </row>
    <row r="137" spans="1:15" ht="12.75" customHeight="1">
      <c r="A137" s="174" t="s">
        <v>127</v>
      </c>
      <c r="B137" s="152">
        <v>334.97654</v>
      </c>
      <c r="C137" s="153">
        <v>27.41468</v>
      </c>
      <c r="D137" s="154">
        <v>215</v>
      </c>
      <c r="E137" s="137">
        <f t="shared" si="14"/>
        <v>147.39121999999998</v>
      </c>
      <c r="F137" s="152">
        <v>31.095</v>
      </c>
      <c r="G137" s="153">
        <v>1.368</v>
      </c>
      <c r="H137" s="149"/>
      <c r="I137" s="149"/>
      <c r="J137" s="155">
        <v>1.26</v>
      </c>
      <c r="K137" s="137">
        <f t="shared" si="15"/>
        <v>31.203</v>
      </c>
      <c r="L137" s="152">
        <v>211.149</v>
      </c>
      <c r="M137" s="151"/>
      <c r="N137" s="155">
        <v>199.564</v>
      </c>
      <c r="O137" s="138">
        <f t="shared" si="16"/>
        <v>11.585000000000008</v>
      </c>
    </row>
    <row r="138" spans="1:15" ht="12.75" customHeight="1">
      <c r="A138" s="174" t="s">
        <v>128</v>
      </c>
      <c r="B138" s="152">
        <v>329.38196999999997</v>
      </c>
      <c r="C138" s="153">
        <v>384.00733</v>
      </c>
      <c r="D138" s="154">
        <v>54.218</v>
      </c>
      <c r="E138" s="137">
        <f t="shared" si="14"/>
        <v>659.1713000000001</v>
      </c>
      <c r="F138" s="152">
        <v>6.173</v>
      </c>
      <c r="G138" s="153">
        <v>12.3</v>
      </c>
      <c r="H138" s="149"/>
      <c r="I138" s="149"/>
      <c r="J138" s="155">
        <v>11.1</v>
      </c>
      <c r="K138" s="137">
        <f t="shared" si="15"/>
        <v>7.372999999999999</v>
      </c>
      <c r="L138" s="152">
        <v>44.8</v>
      </c>
      <c r="M138" s="151">
        <v>3.171</v>
      </c>
      <c r="N138" s="155"/>
      <c r="O138" s="138">
        <f t="shared" si="16"/>
        <v>47.971</v>
      </c>
    </row>
    <row r="139" spans="1:15" ht="12.75" customHeight="1">
      <c r="A139" s="174" t="s">
        <v>129</v>
      </c>
      <c r="B139" s="152">
        <v>427.3464</v>
      </c>
      <c r="C139" s="153">
        <v>178.91368</v>
      </c>
      <c r="D139" s="154">
        <v>35.692</v>
      </c>
      <c r="E139" s="137">
        <f t="shared" si="14"/>
        <v>570.56808</v>
      </c>
      <c r="F139" s="152">
        <v>162.74739000000002</v>
      </c>
      <c r="G139" s="153">
        <v>158.79</v>
      </c>
      <c r="H139" s="149"/>
      <c r="I139" s="149"/>
      <c r="J139" s="155">
        <v>142.98</v>
      </c>
      <c r="K139" s="137">
        <f t="shared" si="15"/>
        <v>178.55739000000003</v>
      </c>
      <c r="L139" s="152">
        <v>55.49</v>
      </c>
      <c r="M139" s="151">
        <v>18.546</v>
      </c>
      <c r="N139" s="155"/>
      <c r="O139" s="138">
        <f t="shared" si="16"/>
        <v>74.036</v>
      </c>
    </row>
    <row r="140" spans="1:15" ht="12.75" customHeight="1">
      <c r="A140" s="174" t="s">
        <v>57</v>
      </c>
      <c r="B140" s="152">
        <v>321.20297</v>
      </c>
      <c r="C140" s="153">
        <v>261.15287</v>
      </c>
      <c r="D140" s="154">
        <v>85.866</v>
      </c>
      <c r="E140" s="137">
        <f t="shared" si="14"/>
        <v>496.48983999999996</v>
      </c>
      <c r="F140" s="152">
        <v>194.77265</v>
      </c>
      <c r="G140" s="153">
        <v>301.42920000000004</v>
      </c>
      <c r="H140" s="149"/>
      <c r="I140" s="149"/>
      <c r="J140" s="155">
        <v>328.286</v>
      </c>
      <c r="K140" s="137">
        <f t="shared" si="15"/>
        <v>167.91585000000003</v>
      </c>
      <c r="L140" s="152">
        <v>45</v>
      </c>
      <c r="M140" s="151">
        <v>5</v>
      </c>
      <c r="N140" s="155"/>
      <c r="O140" s="138">
        <f t="shared" si="16"/>
        <v>50</v>
      </c>
    </row>
    <row r="141" spans="1:15" ht="12.75" customHeight="1">
      <c r="A141" s="174" t="s">
        <v>58</v>
      </c>
      <c r="B141" s="152">
        <v>496.7298</v>
      </c>
      <c r="C141" s="153">
        <v>214.48651</v>
      </c>
      <c r="D141" s="154">
        <v>375.5</v>
      </c>
      <c r="E141" s="137">
        <f t="shared" si="14"/>
        <v>335.71631</v>
      </c>
      <c r="F141" s="152">
        <v>196.9923</v>
      </c>
      <c r="G141" s="153">
        <v>80.28</v>
      </c>
      <c r="H141" s="149"/>
      <c r="I141" s="149">
        <v>350</v>
      </c>
      <c r="J141" s="155">
        <v>72.21</v>
      </c>
      <c r="K141" s="137">
        <f t="shared" si="15"/>
        <v>555.0622999999999</v>
      </c>
      <c r="L141" s="152">
        <v>80.656</v>
      </c>
      <c r="M141" s="151">
        <v>24.776</v>
      </c>
      <c r="N141" s="155">
        <v>41.9</v>
      </c>
      <c r="O141" s="138">
        <f t="shared" si="16"/>
        <v>63.532000000000004</v>
      </c>
    </row>
    <row r="142" spans="1:15" ht="12.75" customHeight="1">
      <c r="A142" s="174" t="s">
        <v>130</v>
      </c>
      <c r="B142" s="152">
        <v>153.27577</v>
      </c>
      <c r="C142" s="153">
        <v>121.87172</v>
      </c>
      <c r="D142" s="154"/>
      <c r="E142" s="137">
        <f t="shared" si="14"/>
        <v>275.14749</v>
      </c>
      <c r="F142" s="152">
        <v>68.21867</v>
      </c>
      <c r="G142" s="153">
        <v>227.496</v>
      </c>
      <c r="H142" s="149"/>
      <c r="I142" s="149"/>
      <c r="J142" s="155">
        <v>204.8</v>
      </c>
      <c r="K142" s="137">
        <f t="shared" si="15"/>
        <v>90.91467</v>
      </c>
      <c r="L142" s="152">
        <v>21.1</v>
      </c>
      <c r="M142" s="151">
        <v>2.62</v>
      </c>
      <c r="N142" s="155"/>
      <c r="O142" s="138">
        <f t="shared" si="16"/>
        <v>23.720000000000002</v>
      </c>
    </row>
    <row r="143" spans="1:15" ht="12.75" customHeight="1" thickBot="1">
      <c r="A143" s="175" t="s">
        <v>131</v>
      </c>
      <c r="B143" s="167">
        <v>3130.4597000000003</v>
      </c>
      <c r="C143" s="168">
        <v>641.98329</v>
      </c>
      <c r="D143" s="169">
        <v>975.89216</v>
      </c>
      <c r="E143" s="139">
        <f t="shared" si="14"/>
        <v>2796.5508300000006</v>
      </c>
      <c r="F143" s="167">
        <v>3554.3867099999998</v>
      </c>
      <c r="G143" s="168">
        <v>2664.33096</v>
      </c>
      <c r="H143" s="170">
        <v>185</v>
      </c>
      <c r="I143" s="170">
        <v>388.9</v>
      </c>
      <c r="J143" s="171">
        <v>4709.743</v>
      </c>
      <c r="K143" s="139">
        <f t="shared" si="15"/>
        <v>2082.8746699999992</v>
      </c>
      <c r="L143" s="167">
        <v>523.145</v>
      </c>
      <c r="M143" s="172"/>
      <c r="N143" s="171"/>
      <c r="O143" s="140">
        <f t="shared" si="16"/>
        <v>523.145</v>
      </c>
    </row>
    <row r="144" spans="1:15" ht="16.5" customHeight="1" thickBot="1">
      <c r="A144" s="10" t="s">
        <v>12</v>
      </c>
      <c r="B144" s="141">
        <f aca="true" t="shared" si="17" ref="B144:O144">SUM(B61:B143)</f>
        <v>31783.86694999999</v>
      </c>
      <c r="C144" s="142">
        <f t="shared" si="17"/>
        <v>41183.168260000006</v>
      </c>
      <c r="D144" s="143">
        <f t="shared" si="17"/>
        <v>20625.607670000005</v>
      </c>
      <c r="E144" s="141">
        <f t="shared" si="17"/>
        <v>52341.42754000001</v>
      </c>
      <c r="F144" s="141">
        <f t="shared" si="17"/>
        <v>38784.456549999995</v>
      </c>
      <c r="G144" s="142">
        <f t="shared" si="17"/>
        <v>50710.736589999986</v>
      </c>
      <c r="H144" s="144">
        <f t="shared" si="17"/>
        <v>68567.11241999999</v>
      </c>
      <c r="I144" s="144">
        <f t="shared" si="17"/>
        <v>10122.828</v>
      </c>
      <c r="J144" s="145">
        <f t="shared" si="17"/>
        <v>125156.44328000004</v>
      </c>
      <c r="K144" s="141">
        <f t="shared" si="17"/>
        <v>43028.69027999999</v>
      </c>
      <c r="L144" s="141">
        <f t="shared" si="17"/>
        <v>13507.93748</v>
      </c>
      <c r="M144" s="146">
        <f t="shared" si="17"/>
        <v>3583.2754799999993</v>
      </c>
      <c r="N144" s="142">
        <f t="shared" si="17"/>
        <v>5006.415</v>
      </c>
      <c r="O144" s="141">
        <f t="shared" si="17"/>
        <v>12084.797959999996</v>
      </c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</sheetData>
  <sheetProtection/>
  <mergeCells count="19">
    <mergeCell ref="M7:M8"/>
    <mergeCell ref="N7:N8"/>
    <mergeCell ref="O7:O8"/>
    <mergeCell ref="A6:A8"/>
    <mergeCell ref="B6:E6"/>
    <mergeCell ref="B7:B8"/>
    <mergeCell ref="C7:C8"/>
    <mergeCell ref="D7:D8"/>
    <mergeCell ref="E7:E8"/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</mergeCells>
  <printOptions horizontalCentered="1"/>
  <pageMargins left="0.1968503937007874" right="0.1968503937007874" top="0.7086614173228347" bottom="0.7086614173228347" header="0.5118110236220472" footer="0.5905511811023623"/>
  <pageSetup horizontalDpi="600" verticalDpi="600" orientation="landscape" paperSize="9" scale="87" r:id="rId1"/>
  <headerFooter alignWithMargins="0">
    <oddFooter>&amp;CStránka &amp;P&amp;RTab. 5 PO tvorba a použ.fondů</oddFooter>
  </headerFooter>
  <rowBreaks count="3" manualBreakCount="3">
    <brk id="41" max="255" man="1"/>
    <brk id="8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2018-04-11T13:49:50Z</cp:lastPrinted>
  <dcterms:created xsi:type="dcterms:W3CDTF">1997-01-24T11:07:25Z</dcterms:created>
  <dcterms:modified xsi:type="dcterms:W3CDTF">2018-04-26T10:52:48Z</dcterms:modified>
  <cp:category/>
  <cp:version/>
  <cp:contentType/>
  <cp:contentStatus/>
</cp:coreProperties>
</file>