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03" activeTab="0"/>
  </bookViews>
  <sheets>
    <sheet name="Dotace ze SR a RRRS SV " sheetId="1" r:id="rId1"/>
  </sheets>
  <definedNames>
    <definedName name="_xlnm.Print_Titles" localSheetId="0">'Dotace ze SR a RRRS SV '!$5:$6</definedName>
    <definedName name="_xlnm.Print_Area" localSheetId="0">'Dotace ze SR a RRRS SV '!$C$1:$M$204</definedName>
  </definedNames>
  <calcPr fullCalcOnLoad="1"/>
</workbook>
</file>

<file path=xl/sharedStrings.xml><?xml version="1.0" encoding="utf-8"?>
<sst xmlns="http://schemas.openxmlformats.org/spreadsheetml/2006/main" count="195" uniqueCount="189">
  <si>
    <t>SUAU</t>
  </si>
  <si>
    <t>UZ</t>
  </si>
  <si>
    <t>Všeobecná pokladní správa:</t>
  </si>
  <si>
    <t>volby do zastupitelstev obcí</t>
  </si>
  <si>
    <t>VPS celkem</t>
  </si>
  <si>
    <t>Ministerstvo školství, mládeže a tělovýchovy:</t>
  </si>
  <si>
    <t>soutěže a přehlídky - KÚ, školské organizace</t>
  </si>
  <si>
    <t>preventivní programy - regionál. školství</t>
  </si>
  <si>
    <t xml:space="preserve">podpora romských žáků středních škol </t>
  </si>
  <si>
    <t>MŠMT celkem</t>
  </si>
  <si>
    <t>Ministerstvo kultury:</t>
  </si>
  <si>
    <t>MK celkem</t>
  </si>
  <si>
    <t>Ministerstvo pro místní rozvoj:</t>
  </si>
  <si>
    <t>MMR celkem</t>
  </si>
  <si>
    <t>Ministerstvo zdravotnictví:</t>
  </si>
  <si>
    <t>Ministerstvo vnitra:</t>
  </si>
  <si>
    <t>MV celkem</t>
  </si>
  <si>
    <t>Ministerstvo práce a sociálních věcí:</t>
  </si>
  <si>
    <t>MPSV celkem</t>
  </si>
  <si>
    <t>Ministerstvo dopravy</t>
  </si>
  <si>
    <t>Ministerstvo průmyslu a obchodu</t>
  </si>
  <si>
    <t>Ministerstvo životního prostředí</t>
  </si>
  <si>
    <t>MŽP celkem</t>
  </si>
  <si>
    <t>Národní fond:</t>
  </si>
  <si>
    <t>NF celkem</t>
  </si>
  <si>
    <t>Operace státních finančních aktiv</t>
  </si>
  <si>
    <t>OSFA celkem</t>
  </si>
  <si>
    <t>RRRS SV celkem</t>
  </si>
  <si>
    <t>Dotace ze zahraničí</t>
  </si>
  <si>
    <t>projekt ERANET</t>
  </si>
  <si>
    <t>Dotace ze zahraničí celkem</t>
  </si>
  <si>
    <t>Úřad vlády</t>
  </si>
  <si>
    <t>podpora koordinátorů romských poradců - KÚ</t>
  </si>
  <si>
    <t>Úřad vlády celkem</t>
  </si>
  <si>
    <t>Státní ústav jaderné bezpečnosti</t>
  </si>
  <si>
    <t>vyhledávání budov se zvýšeným  výskytem radonu - KÚ</t>
  </si>
  <si>
    <t>SÚJB celkem</t>
  </si>
  <si>
    <t>Státní fond dopravní infrastruktury:</t>
  </si>
  <si>
    <t>SFDI celkem</t>
  </si>
  <si>
    <t>Státní fond životního prostředí</t>
  </si>
  <si>
    <t>SFŽP celkem</t>
  </si>
  <si>
    <t>ÚHRN</t>
  </si>
  <si>
    <t>vráceno do SR při fin. vypořádání</t>
  </si>
  <si>
    <t>excelence středních škol</t>
  </si>
  <si>
    <t xml:space="preserve">likvidace nepoužitelných léčiv </t>
  </si>
  <si>
    <t>inkluz.vzděl.a vzděl.dětí se sociokult.znevýhodněním</t>
  </si>
  <si>
    <t>financování asist.ped.pro děti,žáky a stud.se soc.znev.</t>
  </si>
  <si>
    <t>zajištění podmínek zákl.vzděl. pro děti azylantů</t>
  </si>
  <si>
    <t xml:space="preserve">kulturní aktivity a projekty </t>
  </si>
  <si>
    <t>finan.asist.ped.pro děti,žáky a stud.se zdrav.p.-soukr.šk.</t>
  </si>
  <si>
    <t>vybavení škol pomůckami komenz.a rehab.charakteru</t>
  </si>
  <si>
    <t>v Kč</t>
  </si>
  <si>
    <t>vratky předfinancování ostatní</t>
  </si>
  <si>
    <t xml:space="preserve">Zdroj dotace - účel dotace </t>
  </si>
  <si>
    <t>vyčerpáno</t>
  </si>
  <si>
    <t>nedočerpáno</t>
  </si>
  <si>
    <t>OP LZZ - zvýšení kvality řízení v úřadech úz.veř.správy</t>
  </si>
  <si>
    <t>OP LZZ - vzdělávání v eGON centru KHK</t>
  </si>
  <si>
    <t>OP LZZ - rozvoj lektorského týmu KÚ KHK</t>
  </si>
  <si>
    <t xml:space="preserve">          skrýt</t>
  </si>
  <si>
    <t>převod do roku 2014 bez účelu</t>
  </si>
  <si>
    <t>již zapojeno do rozpočtu v roce 2013</t>
  </si>
  <si>
    <t xml:space="preserve">volby do PS Parlamentu ČR </t>
  </si>
  <si>
    <t>volba prezidenta ČR</t>
  </si>
  <si>
    <t xml:space="preserve">náhrady škod způs. vybr. zvláště chráněnými živočichy </t>
  </si>
  <si>
    <t xml:space="preserve">zabránění vzniku, rozvoje a šíření TBC </t>
  </si>
  <si>
    <t>řešení krizové situace při povodních v červnu 2013</t>
  </si>
  <si>
    <t>refundace výdajů spojených s výkupy pozemků</t>
  </si>
  <si>
    <t>podpora logopedické prevence v předš.vzdělávání</t>
  </si>
  <si>
    <t>podpora zavádění diagnostických nástrojů</t>
  </si>
  <si>
    <t>podpora implementace Etické výchovy</t>
  </si>
  <si>
    <t>připravenost poskyt.ZZS na mimoř.a krizové situace</t>
  </si>
  <si>
    <t>národní program řešení problematiky HIV/AIDS</t>
  </si>
  <si>
    <t>Přeshraniční spolupráce ZZS</t>
  </si>
  <si>
    <t>krajský program prevence kriminality</t>
  </si>
  <si>
    <t>veřejné informační služby knihoven - investice</t>
  </si>
  <si>
    <t>ROP silnice a mosty - vratky předfinancování</t>
  </si>
  <si>
    <t>Ministerstvo zahraničních věcí</t>
  </si>
  <si>
    <t>MZV celkem</t>
  </si>
  <si>
    <t>posilování absorpčních kapacit regionu Banát</t>
  </si>
  <si>
    <t>kontaktní centrum a terénní služby</t>
  </si>
  <si>
    <t>Modern.přístup.kom.k hran.přechodu ČR-PR-vratka předfi</t>
  </si>
  <si>
    <t>společné volby do zstupitelstev obcí a senátu</t>
  </si>
  <si>
    <t>volby do Evropského parlamentu</t>
  </si>
  <si>
    <t>podpora školních psychologů a spec.pedagogů</t>
  </si>
  <si>
    <t>zvýšení platů pracovníků reg.školství</t>
  </si>
  <si>
    <t xml:space="preserve">podpora odborného vzdělávání </t>
  </si>
  <si>
    <t xml:space="preserve">zvýšení platů pedagog. pracovníků region. školství </t>
  </si>
  <si>
    <t>další cizí jazyk v základním vzdělávání</t>
  </si>
  <si>
    <t>dotace pro jednotky SDH obcí na rok 2014</t>
  </si>
  <si>
    <t xml:space="preserve">poskytovatelé sociálních služeb dle Z.108/2006 Sb. </t>
  </si>
  <si>
    <t>odstraňování škod po povodních v červnu 2013 - IV</t>
  </si>
  <si>
    <t>Tabulka č. 7</t>
  </si>
  <si>
    <t>poplatky, vratky půjček (-)</t>
  </si>
  <si>
    <t>učebnice a laboratorní sady CTYOnline</t>
  </si>
  <si>
    <t>zvýšení mezd prac.soukromého a církevního školství</t>
  </si>
  <si>
    <t>zvýšení odměňování pracovníků region.školství</t>
  </si>
  <si>
    <t>rozvoj a obnova mat.techn.zákl.reg.zdravotnictví</t>
  </si>
  <si>
    <t>výkon sociální práce</t>
  </si>
  <si>
    <t>Podpora mobility - reko komunikace - vratka předfin.</t>
  </si>
  <si>
    <t>85005, 85505</t>
  </si>
  <si>
    <t>Regionální rada regionu soudržnosti SV</t>
  </si>
  <si>
    <t>OP Z - Služby soc.prevence v KHK IV.</t>
  </si>
  <si>
    <t>zajištění podm.bezpl.přípr.k začl.žáků ciz.3.zemí do ZŠ</t>
  </si>
  <si>
    <t>podpora org.a ukonč.stř.vzděl.mat.zk.na vybr.školách</t>
  </si>
  <si>
    <t>přísp.zřiz.zaříz.pro děti vyžadující okamžitou pomoc</t>
  </si>
  <si>
    <t>průmysl.zóna Vrchlabí - jih, regionální infrastruktura</t>
  </si>
  <si>
    <t>Strategie integr.spolupr. ČR-PR-včetně vratky předfin.</t>
  </si>
  <si>
    <t>odstr.škod po povodních v červnu 2013-vč.vratky předfin.-N</t>
  </si>
  <si>
    <t>MD celkem</t>
  </si>
  <si>
    <t>MPO celkem</t>
  </si>
  <si>
    <t xml:space="preserve">úhrada ztráty ve veřejné železniční osobní dopravě </t>
  </si>
  <si>
    <t>preventivní ochr.před nepřízn.vlivy prostředí - invest.</t>
  </si>
  <si>
    <t>protiradonová opatření</t>
  </si>
  <si>
    <t>společné volby do zstupitelstev krajů a senátu</t>
  </si>
  <si>
    <t>náklady na činnost - krajské a obecní školství</t>
  </si>
  <si>
    <t>náklady na činnost - soukromé školství</t>
  </si>
  <si>
    <t>Krajský akční plán vzdělávání v KHK</t>
  </si>
  <si>
    <t>naplňování koncepce podpory mládeže</t>
  </si>
  <si>
    <t>excelence základních škol</t>
  </si>
  <si>
    <t xml:space="preserve">podpora navýšení kapacit ve šk.porad.zařízeních </t>
  </si>
  <si>
    <t xml:space="preserve">veřejné služby muzeí a galerií </t>
  </si>
  <si>
    <t>podpora vých.vzděl.aktivit v muzejnictví</t>
  </si>
  <si>
    <t xml:space="preserve">veřejné informační služby knihoven </t>
  </si>
  <si>
    <t xml:space="preserve">preventivní ochr.před nepřízn.vlivy prostředí </t>
  </si>
  <si>
    <t>projekt JEKIS - vratka předfinancování</t>
  </si>
  <si>
    <t>projekt Operační středisko ZZS KHK - vratka předfin.</t>
  </si>
  <si>
    <t>projekt Zlepšení dopr.dostup.v Č-P příhraničí - vratka př.</t>
  </si>
  <si>
    <t>1701x, 1796x</t>
  </si>
  <si>
    <t>projekty dopravy - vratka předfinancování</t>
  </si>
  <si>
    <t>zajištění krizové připravenosti ZZS KHK</t>
  </si>
  <si>
    <t>protidrogový program</t>
  </si>
  <si>
    <t>DP na podporu samosprávy v oblasti stárnutí</t>
  </si>
  <si>
    <t>IOP - služby v obl.soc.integrace - NIV - vratka předfin.</t>
  </si>
  <si>
    <t>IOP - služby v obl.soc.integrace - INV - vratka předfin.</t>
  </si>
  <si>
    <t>OP Z - projekty PO</t>
  </si>
  <si>
    <t>OP Z - Zaměstnaný absolvent</t>
  </si>
  <si>
    <t>EFEKT - energetická koncepce</t>
  </si>
  <si>
    <t>Snížení emisí z lok.vytápění domácností v KHK - NIV</t>
  </si>
  <si>
    <t>Snížení emisí z lok.vytápění domácností v KHK - INV</t>
  </si>
  <si>
    <t>NATURA IV. - vratky předfinancování</t>
  </si>
  <si>
    <t>podpora udrž.využívání zdroje energie - vratky předfin.</t>
  </si>
  <si>
    <t>projekty OPŽP - stabilizace sk.svahů - vratky předfin.</t>
  </si>
  <si>
    <t>průmyslová zóna Kvasiny</t>
  </si>
  <si>
    <t>projekt Zlepšení dopr.dost.Orlic.a Bystř.hor-vratka předfin.</t>
  </si>
  <si>
    <t>Ministerstvo obrany</t>
  </si>
  <si>
    <t>výstavba válečného hrobu obětí prusko-rak. války</t>
  </si>
  <si>
    <t>výstavba,modern.,opravy a údržba silnic II.a III.třídy - NIV</t>
  </si>
  <si>
    <t>výstavba,modern.,opravy a údržba silnic II.a III.třídy - INV</t>
  </si>
  <si>
    <t>plán odpadového hospodářství</t>
  </si>
  <si>
    <t>90105, 90190</t>
  </si>
  <si>
    <t>bez ÚZ</t>
  </si>
  <si>
    <t>úroky</t>
  </si>
  <si>
    <t>převod z roku 2016</t>
  </si>
  <si>
    <t>poskytnuto  KHK 
v roce 2017</t>
  </si>
  <si>
    <t>převod do roku 2018 na stanovený účel</t>
  </si>
  <si>
    <t>podpora výuky plavání v ZŠ v roce 2017</t>
  </si>
  <si>
    <t>vdělávací programy paměťových institucí do škol</t>
  </si>
  <si>
    <t>zvýšení platů nepedagog. zaměst. region. školství</t>
  </si>
  <si>
    <t>podpora zajištění vybraných invest. podpůrných opatření</t>
  </si>
  <si>
    <t>OP VVV - Rovný přístup ke kvalit.předškol.vzdělávání</t>
  </si>
  <si>
    <t>OP VVV - Podpora žáků se sluchovým hendicapem</t>
  </si>
  <si>
    <t>OP VVV - Maják - síť kolegiální podpory - neinv.</t>
  </si>
  <si>
    <t>OP VVV - Maják - síť kolegiální podpory - inv.</t>
  </si>
  <si>
    <t>OP VVV - Smart Akcelerátor</t>
  </si>
  <si>
    <t>integrovaný systém ochrany movitého kult. dědictví</t>
  </si>
  <si>
    <t>podpora expozičních a výstavních projektů</t>
  </si>
  <si>
    <t>stabilizace zdrav. nelék. pracovníků ve směnném provozu</t>
  </si>
  <si>
    <t>program prevence kriminality na místní úrovni</t>
  </si>
  <si>
    <t>Ministerstvo zemědělství</t>
  </si>
  <si>
    <t>příspěvek na hospodaření v lesích</t>
  </si>
  <si>
    <t>Národní dotační program - COV</t>
  </si>
  <si>
    <t>MZdr. celkem</t>
  </si>
  <si>
    <t>Mzem. celkem</t>
  </si>
  <si>
    <t>výstavba,modern.,opravy a údržba silnic nebo dálnic - INV</t>
  </si>
  <si>
    <t>variantní aplikace nových silničních technologií</t>
  </si>
  <si>
    <t>zvýšení atraktivity KHK</t>
  </si>
  <si>
    <t>Technická pomoc pro KHK - Interreg V-A ČR - Polsko</t>
  </si>
  <si>
    <t>17017, 17018</t>
  </si>
  <si>
    <t>Regionální stálá konference</t>
  </si>
  <si>
    <t>potravinová pomoc dětem v KHK - obědy do škol</t>
  </si>
  <si>
    <t>OP Z - Predikce trhu práce - Kompas</t>
  </si>
  <si>
    <t>OP Z - Rozvoj dostup.a kv.soc.služeb v KHK V. - NIV</t>
  </si>
  <si>
    <t>OP Z - Rozvoj dostup.a kv.soc.služeb v KHK V. - INV</t>
  </si>
  <si>
    <t>OP Z - Rozvoj reg. partnerství v sociální oblasti na území KHK</t>
  </si>
  <si>
    <t>vráceno na účet kraje
v r. 2017</t>
  </si>
  <si>
    <t>vráceno na účet kraje 
v r. 2018</t>
  </si>
  <si>
    <t>Snížení energ.nároč.adm.budovy SÚS KHK - vratka předf.</t>
  </si>
  <si>
    <t>Přehled o čerpání dotací přijatých ze státního rozpočtu a ze státních fondů v roce 2017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</si>
</sst>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?\ _K_č_-;_-@_-"/>
    <numFmt numFmtId="173" formatCode="#,##0.0"/>
    <numFmt numFmtId="174" formatCode="_-* #,##0.0\ _K_č_-;\-* #,##0.0\ _K_č_-;_-* &quot;-&quot;?\ _K_č_-;_-@_-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#,##0.000"/>
    <numFmt numFmtId="181" formatCode="#,##0.0000"/>
    <numFmt numFmtId="182" formatCode="0.000"/>
  </numFmts>
  <fonts count="6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34" applyFont="1" applyAlignment="1">
      <alignment/>
    </xf>
    <xf numFmtId="43" fontId="0" fillId="0" borderId="0" xfId="34" applyFont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" fontId="57" fillId="0" borderId="0" xfId="0" applyNumberFormat="1" applyFont="1" applyBorder="1" applyAlignment="1">
      <alignment/>
    </xf>
    <xf numFmtId="4" fontId="41" fillId="0" borderId="0" xfId="0" applyNumberFormat="1" applyFont="1" applyFill="1" applyBorder="1" applyAlignment="1">
      <alignment/>
    </xf>
    <xf numFmtId="4" fontId="41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57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57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33" borderId="13" xfId="0" applyFont="1" applyFill="1" applyBorder="1" applyAlignment="1">
      <alignment/>
    </xf>
    <xf numFmtId="0" fontId="41" fillId="0" borderId="14" xfId="0" applyFont="1" applyBorder="1" applyAlignment="1">
      <alignment/>
    </xf>
    <xf numFmtId="4" fontId="57" fillId="0" borderId="15" xfId="0" applyNumberFormat="1" applyFont="1" applyBorder="1" applyAlignment="1">
      <alignment/>
    </xf>
    <xf numFmtId="4" fontId="57" fillId="0" borderId="16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4" fontId="58" fillId="0" borderId="12" xfId="0" applyNumberFormat="1" applyFont="1" applyBorder="1" applyAlignment="1">
      <alignment/>
    </xf>
    <xf numFmtId="4" fontId="58" fillId="0" borderId="11" xfId="0" applyNumberFormat="1" applyFont="1" applyBorder="1" applyAlignment="1">
      <alignment/>
    </xf>
    <xf numFmtId="4" fontId="58" fillId="0" borderId="17" xfId="0" applyNumberFormat="1" applyFont="1" applyBorder="1" applyAlignment="1">
      <alignment/>
    </xf>
    <xf numFmtId="4" fontId="58" fillId="0" borderId="18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7" xfId="0" applyNumberFormat="1" applyFont="1" applyBorder="1" applyAlignment="1">
      <alignment/>
    </xf>
    <xf numFmtId="4" fontId="59" fillId="0" borderId="18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4" fontId="59" fillId="0" borderId="16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58" fillId="0" borderId="13" xfId="0" applyFont="1" applyBorder="1" applyAlignment="1">
      <alignment vertical="center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60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4" fontId="59" fillId="12" borderId="21" xfId="0" applyNumberFormat="1" applyFont="1" applyFill="1" applyBorder="1" applyAlignment="1">
      <alignment/>
    </xf>
    <xf numFmtId="4" fontId="59" fillId="12" borderId="22" xfId="0" applyNumberFormat="1" applyFont="1" applyFill="1" applyBorder="1" applyAlignment="1">
      <alignment/>
    </xf>
    <xf numFmtId="4" fontId="62" fillId="34" borderId="23" xfId="0" applyNumberFormat="1" applyFont="1" applyFill="1" applyBorder="1" applyAlignment="1">
      <alignment/>
    </xf>
    <xf numFmtId="173" fontId="6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" fontId="59" fillId="0" borderId="24" xfId="0" applyNumberFormat="1" applyFont="1" applyBorder="1" applyAlignment="1">
      <alignment/>
    </xf>
    <xf numFmtId="4" fontId="59" fillId="0" borderId="25" xfId="0" applyNumberFormat="1" applyFont="1" applyBorder="1" applyAlignment="1">
      <alignment/>
    </xf>
    <xf numFmtId="0" fontId="5" fillId="0" borderId="26" xfId="0" applyFont="1" applyFill="1" applyBorder="1" applyAlignment="1">
      <alignment/>
    </xf>
    <xf numFmtId="4" fontId="59" fillId="0" borderId="24" xfId="0" applyNumberFormat="1" applyFont="1" applyFill="1" applyBorder="1" applyAlignment="1">
      <alignment/>
    </xf>
    <xf numFmtId="4" fontId="59" fillId="0" borderId="2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Border="1" applyAlignment="1">
      <alignment/>
    </xf>
    <xf numFmtId="4" fontId="59" fillId="12" borderId="27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" fontId="62" fillId="34" borderId="28" xfId="0" applyNumberFormat="1" applyFont="1" applyFill="1" applyBorder="1" applyAlignment="1">
      <alignment/>
    </xf>
    <xf numFmtId="4" fontId="58" fillId="0" borderId="29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9" fillId="0" borderId="20" xfId="0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/>
    </xf>
    <xf numFmtId="43" fontId="1" fillId="0" borderId="14" xfId="34" applyFont="1" applyBorder="1" applyAlignment="1">
      <alignment/>
    </xf>
    <xf numFmtId="0" fontId="41" fillId="0" borderId="14" xfId="0" applyFont="1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4" fontId="58" fillId="0" borderId="13" xfId="0" applyNumberFormat="1" applyFont="1" applyBorder="1" applyAlignment="1">
      <alignment/>
    </xf>
    <xf numFmtId="4" fontId="58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58" fillId="0" borderId="19" xfId="0" applyNumberFormat="1" applyFont="1" applyBorder="1" applyAlignment="1">
      <alignment/>
    </xf>
    <xf numFmtId="4" fontId="58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57" fillId="0" borderId="14" xfId="0" applyNumberFormat="1" applyFont="1" applyBorder="1" applyAlignment="1">
      <alignment/>
    </xf>
    <xf numFmtId="4" fontId="41" fillId="0" borderId="14" xfId="0" applyNumberFormat="1" applyFont="1" applyFill="1" applyBorder="1" applyAlignment="1">
      <alignment/>
    </xf>
    <xf numFmtId="4" fontId="41" fillId="0" borderId="14" xfId="0" applyNumberFormat="1" applyFont="1" applyBorder="1" applyAlignment="1">
      <alignment/>
    </xf>
    <xf numFmtId="4" fontId="57" fillId="0" borderId="13" xfId="0" applyNumberFormat="1" applyFont="1" applyBorder="1" applyAlignment="1">
      <alignment/>
    </xf>
    <xf numFmtId="4" fontId="41" fillId="0" borderId="13" xfId="0" applyNumberFormat="1" applyFont="1" applyFill="1" applyBorder="1" applyAlignment="1">
      <alignment/>
    </xf>
    <xf numFmtId="4" fontId="41" fillId="0" borderId="13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58" fillId="0" borderId="14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26" xfId="0" applyNumberFormat="1" applyFont="1" applyBorder="1" applyAlignment="1">
      <alignment/>
    </xf>
    <xf numFmtId="4" fontId="58" fillId="0" borderId="26" xfId="0" applyNumberFormat="1" applyFont="1" applyFill="1" applyBorder="1" applyAlignment="1">
      <alignment/>
    </xf>
    <xf numFmtId="4" fontId="59" fillId="0" borderId="13" xfId="0" applyNumberFormat="1" applyFont="1" applyFill="1" applyBorder="1" applyAlignment="1">
      <alignment/>
    </xf>
    <xf numFmtId="4" fontId="59" fillId="0" borderId="19" xfId="0" applyNumberFormat="1" applyFont="1" applyFill="1" applyBorder="1" applyAlignment="1">
      <alignment/>
    </xf>
    <xf numFmtId="4" fontId="59" fillId="0" borderId="19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4" xfId="0" applyNumberFormat="1" applyFont="1" applyFill="1" applyBorder="1" applyAlignment="1">
      <alignment/>
    </xf>
    <xf numFmtId="4" fontId="59" fillId="0" borderId="26" xfId="0" applyNumberFormat="1" applyFont="1" applyFill="1" applyBorder="1" applyAlignment="1">
      <alignment/>
    </xf>
    <xf numFmtId="0" fontId="5" fillId="19" borderId="20" xfId="0" applyFont="1" applyFill="1" applyBorder="1" applyAlignment="1">
      <alignment/>
    </xf>
    <xf numFmtId="4" fontId="59" fillId="19" borderId="20" xfId="0" applyNumberFormat="1" applyFont="1" applyFill="1" applyBorder="1" applyAlignment="1">
      <alignment/>
    </xf>
    <xf numFmtId="3" fontId="6" fillId="0" borderId="26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4" fontId="59" fillId="0" borderId="30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64" fillId="0" borderId="0" xfId="0" applyFont="1" applyBorder="1" applyAlignment="1">
      <alignment horizontal="right"/>
    </xf>
    <xf numFmtId="4" fontId="3" fillId="0" borderId="31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" fillId="0" borderId="26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58" fillId="0" borderId="14" xfId="0" applyNumberFormat="1" applyFont="1" applyBorder="1" applyAlignment="1">
      <alignment/>
    </xf>
    <xf numFmtId="0" fontId="5" fillId="35" borderId="20" xfId="0" applyFont="1" applyFill="1" applyBorder="1" applyAlignment="1">
      <alignment/>
    </xf>
    <xf numFmtId="4" fontId="59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7" fillId="9" borderId="31" xfId="0" applyFont="1" applyFill="1" applyBorder="1" applyAlignment="1">
      <alignment/>
    </xf>
    <xf numFmtId="4" fontId="62" fillId="9" borderId="31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4" fontId="59" fillId="12" borderId="24" xfId="0" applyNumberFormat="1" applyFont="1" applyFill="1" applyBorder="1" applyAlignment="1">
      <alignment/>
    </xf>
    <xf numFmtId="4" fontId="59" fillId="12" borderId="25" xfId="0" applyNumberFormat="1" applyFont="1" applyFill="1" applyBorder="1" applyAlignment="1">
      <alignment/>
    </xf>
    <xf numFmtId="4" fontId="39" fillId="0" borderId="13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4" fontId="66" fillId="0" borderId="13" xfId="0" applyNumberFormat="1" applyFont="1" applyBorder="1" applyAlignment="1">
      <alignment/>
    </xf>
    <xf numFmtId="0" fontId="6" fillId="0" borderId="31" xfId="0" applyFont="1" applyBorder="1" applyAlignment="1">
      <alignment/>
    </xf>
    <xf numFmtId="4" fontId="58" fillId="0" borderId="31" xfId="0" applyNumberFormat="1" applyFont="1" applyBorder="1" applyAlignment="1">
      <alignment/>
    </xf>
    <xf numFmtId="4" fontId="58" fillId="0" borderId="31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10" fillId="36" borderId="0" xfId="0" applyFont="1" applyFill="1" applyAlignment="1">
      <alignment horizontal="center"/>
    </xf>
    <xf numFmtId="43" fontId="0" fillId="0" borderId="0" xfId="34" applyFont="1" applyBorder="1" applyAlignment="1">
      <alignment horizontal="center"/>
    </xf>
    <xf numFmtId="0" fontId="5" fillId="0" borderId="32" xfId="0" applyFont="1" applyFill="1" applyBorder="1" applyAlignment="1">
      <alignment/>
    </xf>
    <xf numFmtId="4" fontId="59" fillId="0" borderId="32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7"/>
  <sheetViews>
    <sheetView tabSelected="1" zoomScalePageLayoutView="0" workbookViewId="0" topLeftCell="A1">
      <pane xSplit="3" ySplit="6" topLeftCell="D10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45" sqref="E145"/>
    </sheetView>
  </sheetViews>
  <sheetFormatPr defaultColWidth="9.140625" defaultRowHeight="12.75"/>
  <cols>
    <col min="1" max="1" width="8.8515625" style="0" hidden="1" customWidth="1"/>
    <col min="2" max="2" width="9.00390625" style="0" hidden="1" customWidth="1"/>
    <col min="3" max="3" width="45.421875" style="0" customWidth="1"/>
    <col min="4" max="4" width="14.140625" style="0" customWidth="1"/>
    <col min="5" max="5" width="15.421875" style="2" customWidth="1"/>
    <col min="6" max="6" width="12.8515625" style="2" hidden="1" customWidth="1"/>
    <col min="7" max="7" width="15.7109375" style="2" customWidth="1"/>
    <col min="8" max="8" width="14.28125" style="2" customWidth="1"/>
    <col min="9" max="9" width="11.7109375" style="2" customWidth="1"/>
    <col min="10" max="10" width="12.7109375" style="2" customWidth="1"/>
    <col min="11" max="11" width="9.140625" style="0" hidden="1" customWidth="1"/>
    <col min="12" max="12" width="9.57421875" style="0" customWidth="1"/>
    <col min="13" max="13" width="14.28125" style="0" customWidth="1"/>
    <col min="14" max="14" width="10.28125" style="0" hidden="1" customWidth="1"/>
    <col min="15" max="15" width="13.57421875" style="0" hidden="1" customWidth="1"/>
  </cols>
  <sheetData>
    <row r="1" spans="2:15" ht="12.75">
      <c r="B1" s="3"/>
      <c r="C1" s="3"/>
      <c r="D1" s="3"/>
      <c r="E1" s="3"/>
      <c r="F1" s="3"/>
      <c r="G1" s="4"/>
      <c r="M1" s="4" t="s">
        <v>92</v>
      </c>
      <c r="O1" s="4"/>
    </row>
    <row r="2" spans="2:7" ht="12.75">
      <c r="B2" s="3"/>
      <c r="C2" s="3"/>
      <c r="D2" s="3"/>
      <c r="E2" s="3"/>
      <c r="F2" s="3"/>
      <c r="G2" s="4"/>
    </row>
    <row r="3" spans="1:15" ht="26.25" customHeight="1">
      <c r="A3" s="57"/>
      <c r="B3" s="56"/>
      <c r="C3" s="140" t="s">
        <v>188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7" ht="9" customHeight="1">
      <c r="A4" s="142"/>
      <c r="B4" s="142"/>
      <c r="C4" s="142"/>
      <c r="D4" s="142"/>
      <c r="E4" s="142"/>
      <c r="F4" s="142"/>
      <c r="G4" s="142"/>
    </row>
    <row r="5" spans="1:15" ht="13.5" thickBot="1">
      <c r="A5" s="58" t="s">
        <v>59</v>
      </c>
      <c r="D5" s="121"/>
      <c r="F5" s="121"/>
      <c r="G5" s="121"/>
      <c r="I5" s="121"/>
      <c r="J5" s="121"/>
      <c r="K5" s="121"/>
      <c r="L5" s="121"/>
      <c r="M5" s="14" t="s">
        <v>51</v>
      </c>
      <c r="O5" s="14"/>
    </row>
    <row r="6" spans="1:15" ht="48" customHeight="1" thickBot="1">
      <c r="A6" s="1" t="s">
        <v>0</v>
      </c>
      <c r="B6" s="1" t="s">
        <v>1</v>
      </c>
      <c r="C6" s="53" t="s">
        <v>53</v>
      </c>
      <c r="D6" s="82" t="s">
        <v>153</v>
      </c>
      <c r="E6" s="83" t="s">
        <v>154</v>
      </c>
      <c r="F6" s="83" t="s">
        <v>185</v>
      </c>
      <c r="G6" s="83" t="s">
        <v>54</v>
      </c>
      <c r="H6" s="83" t="s">
        <v>55</v>
      </c>
      <c r="I6" s="83" t="s">
        <v>186</v>
      </c>
      <c r="J6" s="83" t="s">
        <v>42</v>
      </c>
      <c r="K6" s="82" t="s">
        <v>93</v>
      </c>
      <c r="L6" s="83" t="s">
        <v>152</v>
      </c>
      <c r="M6" s="82" t="s">
        <v>155</v>
      </c>
      <c r="N6" s="54" t="s">
        <v>60</v>
      </c>
      <c r="O6" s="55" t="s">
        <v>61</v>
      </c>
    </row>
    <row r="7" spans="1:15" ht="12" customHeight="1">
      <c r="A7" s="5"/>
      <c r="B7" s="5"/>
      <c r="C7" s="32" t="s">
        <v>2</v>
      </c>
      <c r="D7" s="84"/>
      <c r="E7" s="85"/>
      <c r="F7" s="85"/>
      <c r="G7" s="86"/>
      <c r="H7" s="86"/>
      <c r="I7" s="86"/>
      <c r="J7" s="86"/>
      <c r="K7" s="87"/>
      <c r="L7" s="87"/>
      <c r="M7" s="84"/>
      <c r="N7" s="51"/>
      <c r="O7" s="52"/>
    </row>
    <row r="8" spans="1:15" ht="12" customHeight="1">
      <c r="A8" s="62"/>
      <c r="B8" s="63">
        <v>98278</v>
      </c>
      <c r="C8" s="44" t="s">
        <v>64</v>
      </c>
      <c r="D8" s="88"/>
      <c r="E8" s="89">
        <v>476703</v>
      </c>
      <c r="F8" s="89"/>
      <c r="G8" s="89">
        <v>476703</v>
      </c>
      <c r="H8" s="90">
        <f>D8+E8+F8-G8</f>
        <v>0</v>
      </c>
      <c r="I8" s="90"/>
      <c r="J8" s="90"/>
      <c r="K8" s="88"/>
      <c r="L8" s="88"/>
      <c r="M8" s="88"/>
      <c r="N8" s="34"/>
      <c r="O8" s="35"/>
    </row>
    <row r="9" spans="1:15" ht="12" customHeight="1">
      <c r="A9" s="62"/>
      <c r="B9" s="63">
        <v>98297</v>
      </c>
      <c r="C9" s="44" t="s">
        <v>44</v>
      </c>
      <c r="D9" s="88"/>
      <c r="E9" s="89">
        <v>703370.4</v>
      </c>
      <c r="F9" s="89"/>
      <c r="G9" s="89">
        <v>703370.4</v>
      </c>
      <c r="H9" s="90">
        <f aca="true" t="shared" si="0" ref="H9:H19">D9+E9+F9-G9</f>
        <v>0</v>
      </c>
      <c r="I9" s="90"/>
      <c r="J9" s="90"/>
      <c r="K9" s="88"/>
      <c r="L9" s="88"/>
      <c r="M9" s="88"/>
      <c r="N9" s="34"/>
      <c r="O9" s="35"/>
    </row>
    <row r="10" spans="1:15" ht="12" customHeight="1">
      <c r="A10" s="62"/>
      <c r="B10" s="63">
        <v>98335</v>
      </c>
      <c r="C10" s="44" t="s">
        <v>65</v>
      </c>
      <c r="D10" s="88"/>
      <c r="E10" s="89">
        <v>719808.39</v>
      </c>
      <c r="F10" s="89"/>
      <c r="G10" s="89">
        <v>719808.39</v>
      </c>
      <c r="H10" s="90">
        <f t="shared" si="0"/>
        <v>0</v>
      </c>
      <c r="I10" s="90"/>
      <c r="J10" s="90"/>
      <c r="K10" s="88"/>
      <c r="L10" s="88"/>
      <c r="M10" s="88"/>
      <c r="N10" s="34"/>
      <c r="O10" s="35"/>
    </row>
    <row r="11" spans="1:15" ht="12" customHeight="1" hidden="1">
      <c r="A11" s="62"/>
      <c r="B11" s="63">
        <v>98035</v>
      </c>
      <c r="C11" s="44" t="s">
        <v>113</v>
      </c>
      <c r="D11" s="88"/>
      <c r="E11" s="89"/>
      <c r="F11" s="89"/>
      <c r="G11" s="89"/>
      <c r="H11" s="90">
        <f t="shared" si="0"/>
        <v>0</v>
      </c>
      <c r="I11" s="90"/>
      <c r="J11" s="90"/>
      <c r="K11" s="88"/>
      <c r="L11" s="88"/>
      <c r="M11" s="88"/>
      <c r="N11" s="34"/>
      <c r="O11" s="35"/>
    </row>
    <row r="12" spans="1:15" ht="12" customHeight="1">
      <c r="A12" s="62"/>
      <c r="B12" s="63">
        <v>98071</v>
      </c>
      <c r="C12" s="44" t="s">
        <v>62</v>
      </c>
      <c r="D12" s="88"/>
      <c r="E12" s="89">
        <v>100000</v>
      </c>
      <c r="F12" s="89"/>
      <c r="G12" s="89">
        <v>83621</v>
      </c>
      <c r="H12" s="90">
        <f t="shared" si="0"/>
        <v>16379</v>
      </c>
      <c r="I12" s="90"/>
      <c r="J12" s="90">
        <v>16379</v>
      </c>
      <c r="K12" s="88"/>
      <c r="L12" s="88"/>
      <c r="M12" s="88"/>
      <c r="N12" s="34"/>
      <c r="O12" s="35"/>
    </row>
    <row r="13" spans="1:15" ht="12" customHeight="1" hidden="1">
      <c r="A13" s="62"/>
      <c r="B13" s="63">
        <v>98074</v>
      </c>
      <c r="C13" s="44" t="s">
        <v>3</v>
      </c>
      <c r="D13" s="88"/>
      <c r="E13" s="89"/>
      <c r="F13" s="89"/>
      <c r="G13" s="89"/>
      <c r="H13" s="90">
        <f t="shared" si="0"/>
        <v>0</v>
      </c>
      <c r="I13" s="90"/>
      <c r="J13" s="90">
        <f aca="true" t="shared" si="1" ref="J13:J18">H13+I13</f>
        <v>0</v>
      </c>
      <c r="K13" s="88"/>
      <c r="L13" s="88"/>
      <c r="M13" s="88"/>
      <c r="N13" s="34"/>
      <c r="O13" s="35"/>
    </row>
    <row r="14" spans="1:15" ht="12" customHeight="1" hidden="1">
      <c r="A14" s="62"/>
      <c r="B14" s="63">
        <v>98187</v>
      </c>
      <c r="C14" s="44" t="s">
        <v>82</v>
      </c>
      <c r="D14" s="88"/>
      <c r="E14" s="89"/>
      <c r="F14" s="89"/>
      <c r="G14" s="89"/>
      <c r="H14" s="90">
        <f t="shared" si="0"/>
        <v>0</v>
      </c>
      <c r="I14" s="90"/>
      <c r="J14" s="90">
        <f t="shared" si="1"/>
        <v>0</v>
      </c>
      <c r="K14" s="88"/>
      <c r="L14" s="88"/>
      <c r="M14" s="88"/>
      <c r="N14" s="34"/>
      <c r="O14" s="35"/>
    </row>
    <row r="15" spans="1:15" ht="12" customHeight="1" hidden="1" thickBot="1">
      <c r="A15" s="62"/>
      <c r="B15" s="63">
        <v>98193</v>
      </c>
      <c r="C15" s="44" t="s">
        <v>114</v>
      </c>
      <c r="D15" s="88"/>
      <c r="E15" s="89"/>
      <c r="F15" s="89"/>
      <c r="G15" s="89"/>
      <c r="H15" s="120">
        <f t="shared" si="0"/>
        <v>0</v>
      </c>
      <c r="I15" s="90"/>
      <c r="J15" s="120">
        <f t="shared" si="1"/>
        <v>0</v>
      </c>
      <c r="K15" s="88"/>
      <c r="L15" s="88"/>
      <c r="M15" s="88"/>
      <c r="N15" s="34"/>
      <c r="O15" s="35"/>
    </row>
    <row r="16" spans="1:15" ht="12" customHeight="1">
      <c r="A16" s="62"/>
      <c r="B16" s="63">
        <v>98008</v>
      </c>
      <c r="C16" s="44" t="s">
        <v>63</v>
      </c>
      <c r="D16" s="88"/>
      <c r="E16" s="89">
        <v>30000</v>
      </c>
      <c r="F16" s="89"/>
      <c r="G16" s="89"/>
      <c r="H16" s="100">
        <f t="shared" si="0"/>
        <v>30000</v>
      </c>
      <c r="I16" s="90"/>
      <c r="J16" s="100">
        <v>30000</v>
      </c>
      <c r="K16" s="88"/>
      <c r="L16" s="88"/>
      <c r="M16" s="88"/>
      <c r="N16" s="34"/>
      <c r="O16" s="35"/>
    </row>
    <row r="17" spans="1:15" ht="12" customHeight="1" hidden="1">
      <c r="A17" s="62"/>
      <c r="B17" s="63">
        <v>98348</v>
      </c>
      <c r="C17" s="44" t="s">
        <v>83</v>
      </c>
      <c r="D17" s="88"/>
      <c r="E17" s="89"/>
      <c r="F17" s="89"/>
      <c r="G17" s="89"/>
      <c r="H17" s="90">
        <f t="shared" si="0"/>
        <v>0</v>
      </c>
      <c r="I17" s="90"/>
      <c r="J17" s="90">
        <f t="shared" si="1"/>
        <v>0</v>
      </c>
      <c r="K17" s="88"/>
      <c r="L17" s="88"/>
      <c r="M17" s="88"/>
      <c r="N17" s="34"/>
      <c r="O17" s="35"/>
    </row>
    <row r="18" spans="1:15" ht="12" customHeight="1" hidden="1">
      <c r="A18" s="62"/>
      <c r="B18" s="63">
        <v>98011</v>
      </c>
      <c r="C18" s="44" t="s">
        <v>66</v>
      </c>
      <c r="D18" s="88"/>
      <c r="E18" s="89"/>
      <c r="F18" s="89"/>
      <c r="G18" s="89"/>
      <c r="H18" s="90">
        <f t="shared" si="0"/>
        <v>0</v>
      </c>
      <c r="I18" s="90"/>
      <c r="J18" s="90">
        <f t="shared" si="1"/>
        <v>0</v>
      </c>
      <c r="K18" s="88"/>
      <c r="L18" s="88"/>
      <c r="M18" s="88"/>
      <c r="N18" s="34"/>
      <c r="O18" s="35"/>
    </row>
    <row r="19" spans="1:15" ht="12" customHeight="1" thickBot="1">
      <c r="A19" s="62"/>
      <c r="B19" s="63">
        <v>98861</v>
      </c>
      <c r="C19" s="45" t="s">
        <v>67</v>
      </c>
      <c r="D19" s="91"/>
      <c r="E19" s="92">
        <v>2598550</v>
      </c>
      <c r="F19" s="92"/>
      <c r="G19" s="92">
        <v>2598550</v>
      </c>
      <c r="H19" s="90">
        <f t="shared" si="0"/>
        <v>0</v>
      </c>
      <c r="I19" s="93"/>
      <c r="J19" s="93"/>
      <c r="K19" s="91"/>
      <c r="L19" s="91"/>
      <c r="M19" s="91"/>
      <c r="N19" s="18"/>
      <c r="O19" s="37"/>
    </row>
    <row r="20" spans="1:15" ht="15" customHeight="1" thickBot="1">
      <c r="A20" s="62"/>
      <c r="B20" s="63"/>
      <c r="C20" s="126" t="s">
        <v>4</v>
      </c>
      <c r="D20" s="127">
        <f>SUM(D8:D19)</f>
        <v>0</v>
      </c>
      <c r="E20" s="127">
        <f>SUM(E8:E19)</f>
        <v>4628431.79</v>
      </c>
      <c r="F20" s="127">
        <f>SUM(F8:F19)</f>
        <v>0</v>
      </c>
      <c r="G20" s="127">
        <f aca="true" t="shared" si="2" ref="G20:M20">SUM(G8:G19)</f>
        <v>4582052.79</v>
      </c>
      <c r="H20" s="127">
        <f t="shared" si="2"/>
        <v>46379</v>
      </c>
      <c r="I20" s="127">
        <f>SUM(I8:I19)</f>
        <v>0</v>
      </c>
      <c r="J20" s="127">
        <f>SUM(J8:J19)</f>
        <v>46379</v>
      </c>
      <c r="K20" s="127">
        <f>SUM(K8:K19)</f>
        <v>0</v>
      </c>
      <c r="L20" s="127">
        <f>SUM(L8:L19)</f>
        <v>0</v>
      </c>
      <c r="M20" s="127">
        <f t="shared" si="2"/>
        <v>0</v>
      </c>
      <c r="N20" s="65">
        <f>SUM(N8:N19)</f>
        <v>0</v>
      </c>
      <c r="O20" s="66">
        <f>SUM(O8:O19)</f>
        <v>0</v>
      </c>
    </row>
    <row r="21" spans="1:15" ht="12" customHeight="1">
      <c r="A21" s="62"/>
      <c r="B21" s="63"/>
      <c r="C21" s="26"/>
      <c r="D21" s="94"/>
      <c r="E21" s="95"/>
      <c r="F21" s="95"/>
      <c r="G21" s="95"/>
      <c r="H21" s="95"/>
      <c r="I21" s="95"/>
      <c r="J21" s="95"/>
      <c r="K21" s="96"/>
      <c r="L21" s="96"/>
      <c r="M21" s="94"/>
      <c r="N21" s="27"/>
      <c r="O21" s="28"/>
    </row>
    <row r="22" spans="1:15" ht="12" customHeight="1">
      <c r="A22" s="62"/>
      <c r="B22" s="63"/>
      <c r="C22" s="22" t="s">
        <v>5</v>
      </c>
      <c r="D22" s="97"/>
      <c r="E22" s="98"/>
      <c r="F22" s="98"/>
      <c r="G22" s="98"/>
      <c r="H22" s="98"/>
      <c r="I22" s="98"/>
      <c r="J22" s="98"/>
      <c r="K22" s="99"/>
      <c r="L22" s="99"/>
      <c r="M22" s="97"/>
      <c r="N22" s="17"/>
      <c r="O22" s="15"/>
    </row>
    <row r="23" spans="1:15" ht="12" customHeight="1">
      <c r="A23" s="62"/>
      <c r="B23" s="7">
        <v>33353</v>
      </c>
      <c r="C23" s="20" t="s">
        <v>115</v>
      </c>
      <c r="D23" s="89"/>
      <c r="E23" s="89">
        <v>5112476289</v>
      </c>
      <c r="F23" s="89"/>
      <c r="G23" s="89">
        <v>5112476289</v>
      </c>
      <c r="H23" s="90">
        <f>D23+E23+F23-G23</f>
        <v>0</v>
      </c>
      <c r="I23" s="89">
        <v>413845.91</v>
      </c>
      <c r="J23" s="89">
        <v>413845.91</v>
      </c>
      <c r="K23" s="88"/>
      <c r="L23" s="88"/>
      <c r="M23" s="88"/>
      <c r="N23" s="34"/>
      <c r="O23" s="35"/>
    </row>
    <row r="24" spans="1:15" ht="12" customHeight="1">
      <c r="A24" s="62"/>
      <c r="B24" s="7">
        <v>33155</v>
      </c>
      <c r="C24" s="20" t="s">
        <v>116</v>
      </c>
      <c r="D24" s="88"/>
      <c r="E24" s="89">
        <v>255651218</v>
      </c>
      <c r="F24" s="89"/>
      <c r="G24" s="89">
        <v>255651218</v>
      </c>
      <c r="H24" s="90">
        <f aca="true" t="shared" si="3" ref="H24:H63">D24+E24+F24-G24</f>
        <v>0</v>
      </c>
      <c r="I24" s="89">
        <v>159340</v>
      </c>
      <c r="J24" s="89">
        <v>159340</v>
      </c>
      <c r="K24" s="88"/>
      <c r="L24" s="88"/>
      <c r="M24" s="88"/>
      <c r="N24" s="34"/>
      <c r="O24" s="35"/>
    </row>
    <row r="25" spans="1:15" ht="12" customHeight="1">
      <c r="A25" s="62"/>
      <c r="B25" s="7">
        <v>33163</v>
      </c>
      <c r="C25" s="20" t="s">
        <v>7</v>
      </c>
      <c r="D25" s="88"/>
      <c r="E25" s="89">
        <v>215470</v>
      </c>
      <c r="F25" s="89"/>
      <c r="G25" s="89">
        <v>215470</v>
      </c>
      <c r="H25" s="90">
        <f t="shared" si="3"/>
        <v>0</v>
      </c>
      <c r="I25" s="89"/>
      <c r="J25" s="89"/>
      <c r="K25" s="88"/>
      <c r="L25" s="88"/>
      <c r="M25" s="88"/>
      <c r="N25" s="34"/>
      <c r="O25" s="35"/>
    </row>
    <row r="26" spans="1:15" ht="12" customHeight="1">
      <c r="A26" s="62"/>
      <c r="B26" s="7">
        <v>33166</v>
      </c>
      <c r="C26" s="20" t="s">
        <v>6</v>
      </c>
      <c r="D26" s="88"/>
      <c r="E26" s="89">
        <v>1373000</v>
      </c>
      <c r="F26" s="89"/>
      <c r="G26" s="89">
        <v>1373000</v>
      </c>
      <c r="H26" s="90">
        <f t="shared" si="3"/>
        <v>0</v>
      </c>
      <c r="I26" s="89"/>
      <c r="J26" s="89"/>
      <c r="K26" s="88"/>
      <c r="L26" s="88"/>
      <c r="M26" s="88"/>
      <c r="N26" s="34"/>
      <c r="O26" s="35"/>
    </row>
    <row r="27" spans="1:15" ht="12" customHeight="1">
      <c r="A27" s="62"/>
      <c r="B27" s="7">
        <v>33122</v>
      </c>
      <c r="C27" s="20" t="s">
        <v>7</v>
      </c>
      <c r="D27" s="88"/>
      <c r="E27" s="89">
        <v>79940</v>
      </c>
      <c r="F27" s="89"/>
      <c r="G27" s="89">
        <v>79940</v>
      </c>
      <c r="H27" s="90">
        <f t="shared" si="3"/>
        <v>0</v>
      </c>
      <c r="I27" s="89"/>
      <c r="J27" s="89"/>
      <c r="K27" s="88"/>
      <c r="L27" s="88"/>
      <c r="M27" s="88"/>
      <c r="N27" s="34"/>
      <c r="O27" s="35"/>
    </row>
    <row r="28" spans="1:15" ht="12" customHeight="1">
      <c r="A28" s="62"/>
      <c r="B28" s="7">
        <v>33160</v>
      </c>
      <c r="C28" s="20" t="s">
        <v>8</v>
      </c>
      <c r="D28" s="88"/>
      <c r="E28" s="89">
        <v>339646</v>
      </c>
      <c r="F28" s="89"/>
      <c r="G28" s="89">
        <v>339646</v>
      </c>
      <c r="H28" s="90">
        <f t="shared" si="3"/>
        <v>0</v>
      </c>
      <c r="I28" s="89">
        <v>80741</v>
      </c>
      <c r="J28" s="89">
        <v>80741</v>
      </c>
      <c r="K28" s="88"/>
      <c r="L28" s="88"/>
      <c r="M28" s="88"/>
      <c r="N28" s="34"/>
      <c r="O28" s="35"/>
    </row>
    <row r="29" spans="1:15" ht="12" customHeight="1" hidden="1">
      <c r="A29" s="62"/>
      <c r="B29" s="7">
        <v>33018</v>
      </c>
      <c r="C29" s="46" t="s">
        <v>45</v>
      </c>
      <c r="D29" s="88"/>
      <c r="E29" s="89"/>
      <c r="F29" s="89"/>
      <c r="G29" s="89"/>
      <c r="H29" s="90">
        <f t="shared" si="3"/>
        <v>0</v>
      </c>
      <c r="I29" s="89"/>
      <c r="J29" s="89"/>
      <c r="K29" s="88"/>
      <c r="L29" s="88"/>
      <c r="M29" s="88"/>
      <c r="N29" s="34"/>
      <c r="O29" s="35"/>
    </row>
    <row r="30" spans="1:15" ht="12" customHeight="1">
      <c r="A30" s="62"/>
      <c r="B30" s="7">
        <v>33024</v>
      </c>
      <c r="C30" s="20" t="s">
        <v>103</v>
      </c>
      <c r="D30" s="88"/>
      <c r="E30" s="89">
        <v>307940</v>
      </c>
      <c r="F30" s="89"/>
      <c r="G30" s="89">
        <v>307940</v>
      </c>
      <c r="H30" s="90">
        <f t="shared" si="3"/>
        <v>0</v>
      </c>
      <c r="I30" s="89"/>
      <c r="J30" s="89"/>
      <c r="K30" s="88"/>
      <c r="L30" s="88"/>
      <c r="M30" s="88"/>
      <c r="N30" s="34"/>
      <c r="O30" s="35"/>
    </row>
    <row r="31" spans="1:15" ht="12" customHeight="1" hidden="1">
      <c r="A31" s="62"/>
      <c r="B31" s="7">
        <v>33025</v>
      </c>
      <c r="C31" s="46" t="s">
        <v>50</v>
      </c>
      <c r="D31" s="88"/>
      <c r="E31" s="89"/>
      <c r="F31" s="89"/>
      <c r="G31" s="89"/>
      <c r="H31" s="90">
        <f t="shared" si="3"/>
        <v>0</v>
      </c>
      <c r="I31" s="89"/>
      <c r="J31" s="89"/>
      <c r="K31" s="88"/>
      <c r="L31" s="88"/>
      <c r="M31" s="88"/>
      <c r="N31" s="34"/>
      <c r="O31" s="35"/>
    </row>
    <row r="32" spans="1:15" ht="12" customHeight="1">
      <c r="A32" s="62"/>
      <c r="B32" s="7">
        <v>33049</v>
      </c>
      <c r="C32" s="113" t="s">
        <v>86</v>
      </c>
      <c r="D32" s="88"/>
      <c r="E32" s="89">
        <v>11813480</v>
      </c>
      <c r="F32" s="89"/>
      <c r="G32" s="89">
        <v>11813480</v>
      </c>
      <c r="H32" s="90">
        <f t="shared" si="3"/>
        <v>0</v>
      </c>
      <c r="I32" s="89"/>
      <c r="J32" s="89"/>
      <c r="K32" s="88"/>
      <c r="L32" s="88"/>
      <c r="M32" s="88"/>
      <c r="N32" s="34"/>
      <c r="O32" s="35"/>
    </row>
    <row r="33" spans="1:15" ht="12" customHeight="1">
      <c r="A33" s="62"/>
      <c r="B33" s="7">
        <v>33050</v>
      </c>
      <c r="C33" s="46" t="s">
        <v>84</v>
      </c>
      <c r="D33" s="88"/>
      <c r="E33" s="89">
        <v>131445</v>
      </c>
      <c r="F33" s="89"/>
      <c r="G33" s="89">
        <v>131445</v>
      </c>
      <c r="H33" s="90">
        <f t="shared" si="3"/>
        <v>0</v>
      </c>
      <c r="I33" s="89"/>
      <c r="J33" s="89"/>
      <c r="K33" s="88"/>
      <c r="L33" s="88"/>
      <c r="M33" s="88"/>
      <c r="N33" s="34"/>
      <c r="O33" s="35"/>
    </row>
    <row r="34" spans="1:15" ht="12" customHeight="1" hidden="1">
      <c r="A34" s="62"/>
      <c r="B34" s="7">
        <v>33051</v>
      </c>
      <c r="C34" s="113" t="s">
        <v>87</v>
      </c>
      <c r="D34" s="88"/>
      <c r="E34" s="89"/>
      <c r="F34" s="89"/>
      <c r="G34" s="89"/>
      <c r="H34" s="90">
        <f t="shared" si="3"/>
        <v>0</v>
      </c>
      <c r="I34" s="89"/>
      <c r="J34" s="89"/>
      <c r="K34" s="88"/>
      <c r="L34" s="88"/>
      <c r="M34" s="88"/>
      <c r="N34" s="34"/>
      <c r="O34" s="35"/>
    </row>
    <row r="35" spans="1:15" ht="12" customHeight="1">
      <c r="A35" s="62"/>
      <c r="B35" s="7">
        <v>33052</v>
      </c>
      <c r="C35" s="46" t="s">
        <v>85</v>
      </c>
      <c r="D35" s="88"/>
      <c r="E35" s="89">
        <v>103664258</v>
      </c>
      <c r="F35" s="89"/>
      <c r="G35" s="89">
        <v>103664258</v>
      </c>
      <c r="H35" s="90">
        <f t="shared" si="3"/>
        <v>0</v>
      </c>
      <c r="I35" s="89">
        <v>59587.6</v>
      </c>
      <c r="J35" s="89">
        <v>59587.6</v>
      </c>
      <c r="K35" s="88"/>
      <c r="L35" s="88"/>
      <c r="M35" s="88"/>
      <c r="N35" s="34"/>
      <c r="O35" s="35"/>
    </row>
    <row r="36" spans="1:15" ht="12" customHeight="1" hidden="1">
      <c r="A36" s="62"/>
      <c r="B36" s="7">
        <v>33056</v>
      </c>
      <c r="C36" s="46" t="s">
        <v>94</v>
      </c>
      <c r="D36" s="88"/>
      <c r="E36" s="89"/>
      <c r="F36" s="89"/>
      <c r="G36" s="89"/>
      <c r="H36" s="90">
        <f t="shared" si="3"/>
        <v>0</v>
      </c>
      <c r="I36" s="89"/>
      <c r="J36" s="89"/>
      <c r="K36" s="88"/>
      <c r="L36" s="88"/>
      <c r="M36" s="88"/>
      <c r="N36" s="34"/>
      <c r="O36" s="35"/>
    </row>
    <row r="37" spans="1:15" ht="12" customHeight="1">
      <c r="A37" s="62"/>
      <c r="B37" s="7">
        <v>33215</v>
      </c>
      <c r="C37" s="20" t="s">
        <v>49</v>
      </c>
      <c r="D37" s="88"/>
      <c r="E37" s="89">
        <v>7372529.25</v>
      </c>
      <c r="F37" s="89"/>
      <c r="G37" s="89">
        <v>7372529.25</v>
      </c>
      <c r="H37" s="90">
        <f t="shared" si="3"/>
        <v>0</v>
      </c>
      <c r="I37" s="89">
        <v>10050</v>
      </c>
      <c r="J37" s="89">
        <v>10050</v>
      </c>
      <c r="K37" s="88"/>
      <c r="L37" s="88"/>
      <c r="M37" s="88"/>
      <c r="N37" s="34"/>
      <c r="O37" s="35"/>
    </row>
    <row r="38" spans="1:15" ht="12" customHeight="1" hidden="1">
      <c r="A38" s="62"/>
      <c r="B38" s="7">
        <v>33059</v>
      </c>
      <c r="C38" s="20" t="s">
        <v>95</v>
      </c>
      <c r="D38" s="88"/>
      <c r="E38" s="89"/>
      <c r="F38" s="89"/>
      <c r="G38" s="89"/>
      <c r="H38" s="90">
        <f t="shared" si="3"/>
        <v>0</v>
      </c>
      <c r="I38" s="89"/>
      <c r="J38" s="89"/>
      <c r="K38" s="88"/>
      <c r="L38" s="88"/>
      <c r="M38" s="88"/>
      <c r="N38" s="34"/>
      <c r="O38" s="35"/>
    </row>
    <row r="39" spans="1:15" ht="12" customHeight="1">
      <c r="A39" s="62"/>
      <c r="B39" s="7">
        <v>33457</v>
      </c>
      <c r="C39" s="20" t="s">
        <v>46</v>
      </c>
      <c r="D39" s="88"/>
      <c r="E39" s="89">
        <v>8923286.9</v>
      </c>
      <c r="F39" s="89"/>
      <c r="G39" s="89">
        <v>8923286.9</v>
      </c>
      <c r="H39" s="90">
        <f t="shared" si="3"/>
        <v>0</v>
      </c>
      <c r="I39" s="89">
        <v>211798.52</v>
      </c>
      <c r="J39" s="89">
        <v>211798.52</v>
      </c>
      <c r="K39" s="88"/>
      <c r="L39" s="88"/>
      <c r="M39" s="88"/>
      <c r="N39" s="34"/>
      <c r="O39" s="35"/>
    </row>
    <row r="40" spans="1:15" ht="12" customHeight="1">
      <c r="A40" s="62"/>
      <c r="B40" s="7">
        <v>33034</v>
      </c>
      <c r="C40" s="20" t="s">
        <v>104</v>
      </c>
      <c r="D40" s="88"/>
      <c r="E40" s="89">
        <v>638276</v>
      </c>
      <c r="F40" s="89"/>
      <c r="G40" s="89">
        <v>638276</v>
      </c>
      <c r="H40" s="90">
        <f t="shared" si="3"/>
        <v>0</v>
      </c>
      <c r="I40" s="89"/>
      <c r="J40" s="89"/>
      <c r="K40" s="88"/>
      <c r="L40" s="88"/>
      <c r="M40" s="88"/>
      <c r="N40" s="34"/>
      <c r="O40" s="35"/>
    </row>
    <row r="41" spans="1:15" ht="12" customHeight="1">
      <c r="A41" s="62"/>
      <c r="B41" s="7">
        <v>33038</v>
      </c>
      <c r="C41" s="20" t="s">
        <v>43</v>
      </c>
      <c r="D41" s="88"/>
      <c r="E41" s="89">
        <v>1167649</v>
      </c>
      <c r="F41" s="89"/>
      <c r="G41" s="89">
        <v>1167649</v>
      </c>
      <c r="H41" s="90">
        <f t="shared" si="3"/>
        <v>0</v>
      </c>
      <c r="I41" s="89"/>
      <c r="J41" s="89"/>
      <c r="K41" s="88"/>
      <c r="L41" s="88"/>
      <c r="M41" s="88"/>
      <c r="N41" s="34"/>
      <c r="O41" s="35"/>
    </row>
    <row r="42" spans="1:15" ht="12" customHeight="1" hidden="1">
      <c r="A42" s="62"/>
      <c r="B42" s="7">
        <v>33040</v>
      </c>
      <c r="C42" s="20" t="s">
        <v>69</v>
      </c>
      <c r="D42" s="88"/>
      <c r="E42" s="89"/>
      <c r="F42" s="89"/>
      <c r="G42" s="89"/>
      <c r="H42" s="90">
        <f t="shared" si="3"/>
        <v>0</v>
      </c>
      <c r="I42" s="89"/>
      <c r="J42" s="89"/>
      <c r="K42" s="88"/>
      <c r="L42" s="88"/>
      <c r="M42" s="88"/>
      <c r="N42" s="34"/>
      <c r="O42" s="35"/>
    </row>
    <row r="43" spans="1:15" ht="12" customHeight="1" hidden="1">
      <c r="A43" s="62"/>
      <c r="B43" s="7">
        <v>33043</v>
      </c>
      <c r="C43" s="20" t="s">
        <v>70</v>
      </c>
      <c r="D43" s="88"/>
      <c r="E43" s="89"/>
      <c r="F43" s="89"/>
      <c r="G43" s="89"/>
      <c r="H43" s="90">
        <f t="shared" si="3"/>
        <v>0</v>
      </c>
      <c r="I43" s="89"/>
      <c r="J43" s="89"/>
      <c r="K43" s="88"/>
      <c r="L43" s="88"/>
      <c r="M43" s="88"/>
      <c r="N43" s="34"/>
      <c r="O43" s="35"/>
    </row>
    <row r="44" spans="1:15" ht="12" customHeight="1" hidden="1">
      <c r="A44" s="62"/>
      <c r="B44" s="7">
        <v>33044</v>
      </c>
      <c r="C44" s="20" t="s">
        <v>68</v>
      </c>
      <c r="D44" s="88"/>
      <c r="E44" s="89"/>
      <c r="F44" s="89"/>
      <c r="G44" s="89"/>
      <c r="H44" s="90">
        <f t="shared" si="3"/>
        <v>0</v>
      </c>
      <c r="I44" s="89"/>
      <c r="J44" s="89"/>
      <c r="K44" s="88"/>
      <c r="L44" s="88"/>
      <c r="M44" s="88"/>
      <c r="N44" s="34"/>
      <c r="O44" s="35"/>
    </row>
    <row r="45" spans="1:15" ht="12" customHeight="1" hidden="1">
      <c r="A45" s="62"/>
      <c r="B45" s="7">
        <v>33061</v>
      </c>
      <c r="C45" s="20" t="s">
        <v>96</v>
      </c>
      <c r="D45" s="88"/>
      <c r="E45" s="89"/>
      <c r="F45" s="89"/>
      <c r="G45" s="89"/>
      <c r="H45" s="90">
        <f t="shared" si="3"/>
        <v>0</v>
      </c>
      <c r="I45" s="89"/>
      <c r="J45" s="89"/>
      <c r="K45" s="88"/>
      <c r="L45" s="88"/>
      <c r="M45" s="88"/>
      <c r="N45" s="34"/>
      <c r="O45" s="35"/>
    </row>
    <row r="46" spans="1:15" ht="12" customHeight="1" hidden="1">
      <c r="A46" s="62"/>
      <c r="B46" s="7">
        <v>33047</v>
      </c>
      <c r="C46" s="20" t="s">
        <v>88</v>
      </c>
      <c r="D46" s="88"/>
      <c r="E46" s="89"/>
      <c r="F46" s="89"/>
      <c r="G46" s="89"/>
      <c r="H46" s="90">
        <f t="shared" si="3"/>
        <v>0</v>
      </c>
      <c r="I46" s="89"/>
      <c r="J46" s="89"/>
      <c r="K46" s="88"/>
      <c r="L46" s="88"/>
      <c r="M46" s="88"/>
      <c r="N46" s="34"/>
      <c r="O46" s="35"/>
    </row>
    <row r="47" spans="1:15" ht="12" customHeight="1">
      <c r="A47" s="62"/>
      <c r="B47" s="7">
        <v>33435</v>
      </c>
      <c r="C47" s="20" t="s">
        <v>47</v>
      </c>
      <c r="D47" s="88"/>
      <c r="E47" s="89">
        <v>984000</v>
      </c>
      <c r="F47" s="89"/>
      <c r="G47" s="89">
        <v>984000</v>
      </c>
      <c r="H47" s="90">
        <f t="shared" si="3"/>
        <v>0</v>
      </c>
      <c r="I47" s="89"/>
      <c r="J47" s="89"/>
      <c r="K47" s="88"/>
      <c r="L47" s="88"/>
      <c r="M47" s="88"/>
      <c r="N47" s="34"/>
      <c r="O47" s="35"/>
    </row>
    <row r="48" spans="1:15" ht="12" customHeight="1">
      <c r="A48" s="62"/>
      <c r="B48" s="7">
        <v>33064</v>
      </c>
      <c r="C48" s="20" t="s">
        <v>118</v>
      </c>
      <c r="D48" s="88"/>
      <c r="E48" s="89">
        <v>363123</v>
      </c>
      <c r="F48" s="89"/>
      <c r="G48" s="89">
        <v>363123</v>
      </c>
      <c r="H48" s="90">
        <f t="shared" si="3"/>
        <v>0</v>
      </c>
      <c r="I48" s="89"/>
      <c r="J48" s="89"/>
      <c r="K48" s="88"/>
      <c r="L48" s="88"/>
      <c r="M48" s="88"/>
      <c r="N48" s="34"/>
      <c r="O48" s="35"/>
    </row>
    <row r="49" spans="1:15" ht="12" customHeight="1">
      <c r="A49" s="68"/>
      <c r="B49" s="7">
        <v>33065</v>
      </c>
      <c r="C49" s="20" t="s">
        <v>119</v>
      </c>
      <c r="D49" s="88"/>
      <c r="E49" s="89">
        <v>377731</v>
      </c>
      <c r="F49" s="89"/>
      <c r="G49" s="89">
        <v>377731</v>
      </c>
      <c r="H49" s="90">
        <f t="shared" si="3"/>
        <v>0</v>
      </c>
      <c r="I49" s="89">
        <v>2.2</v>
      </c>
      <c r="J49" s="89">
        <v>2.2</v>
      </c>
      <c r="K49" s="88"/>
      <c r="L49" s="88"/>
      <c r="M49" s="88"/>
      <c r="N49" s="34"/>
      <c r="O49" s="35"/>
    </row>
    <row r="50" spans="1:15" ht="12" customHeight="1">
      <c r="A50" s="68"/>
      <c r="B50" s="7">
        <v>33069</v>
      </c>
      <c r="C50" s="20" t="s">
        <v>120</v>
      </c>
      <c r="D50" s="88"/>
      <c r="E50" s="89">
        <v>7152571</v>
      </c>
      <c r="F50" s="89"/>
      <c r="G50" s="89">
        <v>7152571</v>
      </c>
      <c r="H50" s="90">
        <f t="shared" si="3"/>
        <v>0</v>
      </c>
      <c r="I50" s="89">
        <v>120733</v>
      </c>
      <c r="J50" s="89">
        <v>120733</v>
      </c>
      <c r="K50" s="88"/>
      <c r="L50" s="88"/>
      <c r="M50" s="88"/>
      <c r="N50" s="34"/>
      <c r="O50" s="35"/>
    </row>
    <row r="51" spans="1:15" ht="12" customHeight="1">
      <c r="A51" s="68"/>
      <c r="B51" s="7">
        <v>33070</v>
      </c>
      <c r="C51" s="20" t="s">
        <v>156</v>
      </c>
      <c r="D51" s="88"/>
      <c r="E51" s="89">
        <v>941494</v>
      </c>
      <c r="F51" s="89"/>
      <c r="G51" s="89">
        <v>941494</v>
      </c>
      <c r="H51" s="90">
        <f t="shared" si="3"/>
        <v>0</v>
      </c>
      <c r="I51" s="89">
        <v>5900</v>
      </c>
      <c r="J51" s="89">
        <v>5900</v>
      </c>
      <c r="K51" s="88"/>
      <c r="L51" s="88"/>
      <c r="M51" s="88"/>
      <c r="N51" s="34"/>
      <c r="O51" s="35"/>
    </row>
    <row r="52" spans="1:15" ht="12" customHeight="1">
      <c r="A52" s="68"/>
      <c r="B52" s="7">
        <v>33071</v>
      </c>
      <c r="C52" s="20" t="s">
        <v>157</v>
      </c>
      <c r="D52" s="88"/>
      <c r="E52" s="89">
        <v>509600</v>
      </c>
      <c r="F52" s="89"/>
      <c r="G52" s="89">
        <v>509600</v>
      </c>
      <c r="H52" s="90">
        <f t="shared" si="3"/>
        <v>0</v>
      </c>
      <c r="I52" s="89">
        <v>20600</v>
      </c>
      <c r="J52" s="89">
        <v>20600</v>
      </c>
      <c r="K52" s="88"/>
      <c r="L52" s="88"/>
      <c r="M52" s="88"/>
      <c r="N52" s="34"/>
      <c r="O52" s="35"/>
    </row>
    <row r="53" spans="1:15" ht="12" customHeight="1">
      <c r="A53" s="68"/>
      <c r="B53" s="7">
        <v>33073</v>
      </c>
      <c r="C53" s="20" t="s">
        <v>158</v>
      </c>
      <c r="D53" s="88"/>
      <c r="E53" s="89">
        <v>31534036.84</v>
      </c>
      <c r="F53" s="89"/>
      <c r="G53" s="89">
        <v>31534036.84</v>
      </c>
      <c r="H53" s="90">
        <f t="shared" si="3"/>
        <v>0</v>
      </c>
      <c r="I53" s="89">
        <v>1122832.51</v>
      </c>
      <c r="J53" s="89">
        <v>1122832.51</v>
      </c>
      <c r="K53" s="88"/>
      <c r="L53" s="88"/>
      <c r="M53" s="88"/>
      <c r="N53" s="34"/>
      <c r="O53" s="35"/>
    </row>
    <row r="54" spans="1:15" ht="12" customHeight="1">
      <c r="A54" s="68"/>
      <c r="B54" s="7">
        <v>33500</v>
      </c>
      <c r="C54" s="131" t="s">
        <v>159</v>
      </c>
      <c r="D54" s="88"/>
      <c r="E54" s="89">
        <v>193163</v>
      </c>
      <c r="F54" s="89"/>
      <c r="G54" s="89">
        <v>193163</v>
      </c>
      <c r="H54" s="90">
        <f t="shared" si="3"/>
        <v>0</v>
      </c>
      <c r="I54" s="89"/>
      <c r="J54" s="89"/>
      <c r="K54" s="88"/>
      <c r="L54" s="88"/>
      <c r="M54" s="88"/>
      <c r="N54" s="34"/>
      <c r="O54" s="35"/>
    </row>
    <row r="55" spans="1:15" ht="12" customHeight="1" thickBot="1">
      <c r="A55" s="63">
        <v>2045</v>
      </c>
      <c r="B55" s="7">
        <v>33062</v>
      </c>
      <c r="C55" s="137" t="s">
        <v>164</v>
      </c>
      <c r="D55" s="138"/>
      <c r="E55" s="139">
        <v>9786896.71</v>
      </c>
      <c r="F55" s="139"/>
      <c r="G55" s="139">
        <v>8513505.01</v>
      </c>
      <c r="H55" s="120">
        <f t="shared" si="3"/>
        <v>1273391.7000000011</v>
      </c>
      <c r="I55" s="139"/>
      <c r="J55" s="139"/>
      <c r="K55" s="138"/>
      <c r="L55" s="138"/>
      <c r="M55" s="138">
        <v>1273391.7</v>
      </c>
      <c r="N55" s="34"/>
      <c r="O55" s="35"/>
    </row>
    <row r="56" spans="1:15" ht="12" customHeight="1">
      <c r="A56" s="63">
        <v>2054</v>
      </c>
      <c r="B56" s="7">
        <v>33063</v>
      </c>
      <c r="C56" s="131" t="s">
        <v>117</v>
      </c>
      <c r="D56" s="125">
        <v>28645.57</v>
      </c>
      <c r="E56" s="101">
        <v>3669120.85</v>
      </c>
      <c r="F56" s="101"/>
      <c r="G56" s="101">
        <v>2724798.83</v>
      </c>
      <c r="H56" s="100">
        <f t="shared" si="3"/>
        <v>972967.5899999999</v>
      </c>
      <c r="I56" s="101"/>
      <c r="J56" s="101"/>
      <c r="K56" s="125"/>
      <c r="L56" s="125"/>
      <c r="M56" s="100">
        <v>972967.59</v>
      </c>
      <c r="N56" s="34"/>
      <c r="O56" s="35"/>
    </row>
    <row r="57" spans="1:15" ht="12" customHeight="1">
      <c r="A57" s="63"/>
      <c r="B57" s="60">
        <v>33063</v>
      </c>
      <c r="C57" s="44" t="s">
        <v>160</v>
      </c>
      <c r="D57" s="90"/>
      <c r="E57" s="90">
        <v>20445978</v>
      </c>
      <c r="F57" s="90"/>
      <c r="G57" s="90">
        <v>20445978</v>
      </c>
      <c r="H57" s="90">
        <f t="shared" si="3"/>
        <v>0</v>
      </c>
      <c r="I57" s="89"/>
      <c r="J57" s="89"/>
      <c r="K57" s="88"/>
      <c r="L57" s="90"/>
      <c r="M57" s="90"/>
      <c r="N57" s="18"/>
      <c r="O57" s="16"/>
    </row>
    <row r="58" spans="1:15" ht="12" customHeight="1">
      <c r="A58" s="63"/>
      <c r="B58" s="60">
        <v>33063</v>
      </c>
      <c r="C58" s="44" t="s">
        <v>161</v>
      </c>
      <c r="D58" s="90"/>
      <c r="E58" s="90">
        <v>2900000</v>
      </c>
      <c r="F58" s="90"/>
      <c r="G58" s="90">
        <v>2900000</v>
      </c>
      <c r="H58" s="90">
        <f t="shared" si="3"/>
        <v>0</v>
      </c>
      <c r="I58" s="89"/>
      <c r="J58" s="89"/>
      <c r="K58" s="88"/>
      <c r="L58" s="90"/>
      <c r="M58" s="90"/>
      <c r="N58" s="18"/>
      <c r="O58" s="16"/>
    </row>
    <row r="59" spans="1:15" ht="12" customHeight="1">
      <c r="A59" s="60"/>
      <c r="B59" s="60">
        <v>33063</v>
      </c>
      <c r="C59" s="81" t="s">
        <v>162</v>
      </c>
      <c r="D59" s="100"/>
      <c r="E59" s="100">
        <v>19533825</v>
      </c>
      <c r="F59" s="100"/>
      <c r="G59" s="100">
        <v>19533825</v>
      </c>
      <c r="H59" s="100">
        <f t="shared" si="3"/>
        <v>0</v>
      </c>
      <c r="I59" s="101"/>
      <c r="J59" s="101"/>
      <c r="K59" s="100"/>
      <c r="L59" s="100"/>
      <c r="M59" s="100"/>
      <c r="N59" s="18"/>
      <c r="O59" s="16"/>
    </row>
    <row r="60" spans="1:15" ht="12" customHeight="1" thickBot="1">
      <c r="A60" s="60"/>
      <c r="B60" s="60">
        <v>33982</v>
      </c>
      <c r="C60" s="81" t="s">
        <v>163</v>
      </c>
      <c r="D60" s="100"/>
      <c r="E60" s="100">
        <v>149000</v>
      </c>
      <c r="F60" s="100"/>
      <c r="G60" s="100">
        <v>149000</v>
      </c>
      <c r="H60" s="90">
        <f t="shared" si="3"/>
        <v>0</v>
      </c>
      <c r="I60" s="101"/>
      <c r="J60" s="101"/>
      <c r="K60" s="100"/>
      <c r="L60" s="100"/>
      <c r="M60" s="100"/>
      <c r="N60" s="18"/>
      <c r="O60" s="16"/>
    </row>
    <row r="61" spans="1:15" ht="12" customHeight="1" hidden="1">
      <c r="A61" s="60"/>
      <c r="B61" s="60"/>
      <c r="C61" s="44"/>
      <c r="D61" s="90"/>
      <c r="E61" s="90"/>
      <c r="F61" s="90"/>
      <c r="G61" s="90"/>
      <c r="H61" s="90">
        <f t="shared" si="3"/>
        <v>0</v>
      </c>
      <c r="I61" s="89"/>
      <c r="J61" s="89"/>
      <c r="K61" s="90"/>
      <c r="L61" s="90"/>
      <c r="M61" s="90"/>
      <c r="N61" s="18"/>
      <c r="O61" s="16"/>
    </row>
    <row r="62" spans="1:15" ht="12" customHeight="1" hidden="1">
      <c r="A62" s="60"/>
      <c r="B62" s="60"/>
      <c r="C62" s="47"/>
      <c r="D62" s="90"/>
      <c r="E62" s="90"/>
      <c r="F62" s="90"/>
      <c r="G62" s="90"/>
      <c r="H62" s="90">
        <f t="shared" si="3"/>
        <v>0</v>
      </c>
      <c r="I62" s="89"/>
      <c r="J62" s="89"/>
      <c r="K62" s="90"/>
      <c r="L62" s="90"/>
      <c r="M62" s="90"/>
      <c r="N62" s="18"/>
      <c r="O62" s="16"/>
    </row>
    <row r="63" spans="1:15" ht="12" customHeight="1" hidden="1" thickBot="1">
      <c r="A63" s="7"/>
      <c r="B63" s="7"/>
      <c r="C63" s="44"/>
      <c r="D63" s="90"/>
      <c r="E63" s="90"/>
      <c r="F63" s="90"/>
      <c r="G63" s="90"/>
      <c r="H63" s="90">
        <f t="shared" si="3"/>
        <v>0</v>
      </c>
      <c r="I63" s="89"/>
      <c r="J63" s="89"/>
      <c r="K63" s="90"/>
      <c r="L63" s="90"/>
      <c r="M63" s="90"/>
      <c r="N63" s="18"/>
      <c r="O63" s="16"/>
    </row>
    <row r="64" spans="1:15" ht="15" customHeight="1" thickBot="1">
      <c r="A64" s="62"/>
      <c r="B64" s="63"/>
      <c r="C64" s="126" t="s">
        <v>9</v>
      </c>
      <c r="D64" s="127">
        <f aca="true" t="shared" si="4" ref="D64:O64">SUM(D23:D63)</f>
        <v>28645.57</v>
      </c>
      <c r="E64" s="127">
        <f t="shared" si="4"/>
        <v>5602694966.55</v>
      </c>
      <c r="F64" s="127">
        <f t="shared" si="4"/>
        <v>0</v>
      </c>
      <c r="G64" s="127">
        <f t="shared" si="4"/>
        <v>5600477252.83</v>
      </c>
      <c r="H64" s="127">
        <f t="shared" si="4"/>
        <v>2246359.290000001</v>
      </c>
      <c r="I64" s="127">
        <f t="shared" si="4"/>
        <v>2205430.74</v>
      </c>
      <c r="J64" s="127">
        <f t="shared" si="4"/>
        <v>2205430.74</v>
      </c>
      <c r="K64" s="127">
        <f t="shared" si="4"/>
        <v>0</v>
      </c>
      <c r="L64" s="127">
        <f t="shared" si="4"/>
        <v>0</v>
      </c>
      <c r="M64" s="127">
        <f t="shared" si="4"/>
        <v>2246359.29</v>
      </c>
      <c r="N64" s="65">
        <f t="shared" si="4"/>
        <v>0</v>
      </c>
      <c r="O64" s="66">
        <f t="shared" si="4"/>
        <v>0</v>
      </c>
    </row>
    <row r="65" spans="1:15" ht="12" customHeight="1">
      <c r="A65" s="62"/>
      <c r="B65" s="63"/>
      <c r="C65" s="26"/>
      <c r="D65" s="94"/>
      <c r="E65" s="95"/>
      <c r="F65" s="95"/>
      <c r="G65" s="95"/>
      <c r="H65" s="95"/>
      <c r="I65" s="95"/>
      <c r="J65" s="95"/>
      <c r="K65" s="96"/>
      <c r="L65" s="96"/>
      <c r="M65" s="94"/>
      <c r="N65" s="27"/>
      <c r="O65" s="28"/>
    </row>
    <row r="66" spans="1:15" ht="12" customHeight="1">
      <c r="A66" s="62"/>
      <c r="B66" s="63"/>
      <c r="C66" s="22" t="s">
        <v>10</v>
      </c>
      <c r="D66" s="97"/>
      <c r="E66" s="98"/>
      <c r="F66" s="98"/>
      <c r="G66" s="98"/>
      <c r="H66" s="98"/>
      <c r="I66" s="98"/>
      <c r="J66" s="98"/>
      <c r="K66" s="99"/>
      <c r="L66" s="99"/>
      <c r="M66" s="97"/>
      <c r="N66" s="17"/>
      <c r="O66" s="15"/>
    </row>
    <row r="67" spans="1:15" ht="12" customHeight="1">
      <c r="A67" s="62"/>
      <c r="B67" s="63">
        <v>34053</v>
      </c>
      <c r="C67" s="44" t="s">
        <v>123</v>
      </c>
      <c r="D67" s="102"/>
      <c r="E67" s="89">
        <v>270000</v>
      </c>
      <c r="F67" s="89"/>
      <c r="G67" s="89">
        <v>270000</v>
      </c>
      <c r="H67" s="90">
        <f aca="true" t="shared" si="5" ref="H67:H74">D67+E67+F67-G67</f>
        <v>0</v>
      </c>
      <c r="I67" s="89"/>
      <c r="J67" s="90"/>
      <c r="K67" s="102"/>
      <c r="L67" s="102"/>
      <c r="M67" s="102"/>
      <c r="N67" s="38"/>
      <c r="O67" s="39"/>
    </row>
    <row r="68" spans="1:15" ht="12" customHeight="1">
      <c r="A68" s="62"/>
      <c r="B68" s="63">
        <v>34070</v>
      </c>
      <c r="C68" s="20" t="s">
        <v>48</v>
      </c>
      <c r="D68" s="102"/>
      <c r="E68" s="89">
        <v>552000</v>
      </c>
      <c r="F68" s="89"/>
      <c r="G68" s="89">
        <v>552000</v>
      </c>
      <c r="H68" s="90">
        <f t="shared" si="5"/>
        <v>0</v>
      </c>
      <c r="I68" s="89"/>
      <c r="J68" s="90"/>
      <c r="K68" s="102"/>
      <c r="L68" s="102"/>
      <c r="M68" s="102"/>
      <c r="N68" s="38"/>
      <c r="O68" s="39"/>
    </row>
    <row r="69" spans="1:15" ht="12" customHeight="1">
      <c r="A69" s="62"/>
      <c r="B69" s="63">
        <v>34012</v>
      </c>
      <c r="C69" s="20" t="s">
        <v>165</v>
      </c>
      <c r="D69" s="102"/>
      <c r="E69" s="89">
        <v>126000</v>
      </c>
      <c r="F69" s="89"/>
      <c r="G69" s="89">
        <v>126000</v>
      </c>
      <c r="H69" s="90">
        <f t="shared" si="5"/>
        <v>0</v>
      </c>
      <c r="I69" s="89"/>
      <c r="J69" s="90"/>
      <c r="K69" s="102"/>
      <c r="L69" s="102"/>
      <c r="M69" s="102"/>
      <c r="N69" s="38"/>
      <c r="O69" s="39"/>
    </row>
    <row r="70" spans="1:15" ht="12" customHeight="1">
      <c r="A70" s="62"/>
      <c r="B70" s="63">
        <v>34013</v>
      </c>
      <c r="C70" s="20" t="s">
        <v>124</v>
      </c>
      <c r="D70" s="102"/>
      <c r="E70" s="89">
        <v>174000</v>
      </c>
      <c r="F70" s="89"/>
      <c r="G70" s="89">
        <v>174000</v>
      </c>
      <c r="H70" s="90">
        <f t="shared" si="5"/>
        <v>0</v>
      </c>
      <c r="I70" s="89"/>
      <c r="J70" s="89"/>
      <c r="K70" s="102"/>
      <c r="L70" s="102"/>
      <c r="M70" s="102"/>
      <c r="N70" s="38"/>
      <c r="O70" s="39"/>
    </row>
    <row r="71" spans="1:15" ht="12" customHeight="1">
      <c r="A71" s="62"/>
      <c r="B71" s="63">
        <v>34017</v>
      </c>
      <c r="C71" s="20" t="s">
        <v>121</v>
      </c>
      <c r="D71" s="102"/>
      <c r="E71" s="89">
        <v>275000</v>
      </c>
      <c r="F71" s="89"/>
      <c r="G71" s="89">
        <v>275000</v>
      </c>
      <c r="H71" s="90">
        <f t="shared" si="5"/>
        <v>0</v>
      </c>
      <c r="I71" s="89">
        <v>81923</v>
      </c>
      <c r="J71" s="89">
        <v>81923</v>
      </c>
      <c r="K71" s="102"/>
      <c r="L71" s="102"/>
      <c r="M71" s="102"/>
      <c r="N71" s="70"/>
      <c r="O71" s="71"/>
    </row>
    <row r="72" spans="1:15" ht="12" customHeight="1">
      <c r="A72" s="62"/>
      <c r="B72" s="63">
        <v>34019</v>
      </c>
      <c r="C72" s="20" t="s">
        <v>122</v>
      </c>
      <c r="D72" s="102"/>
      <c r="E72" s="89">
        <v>208000</v>
      </c>
      <c r="F72" s="89"/>
      <c r="G72" s="89">
        <v>208000</v>
      </c>
      <c r="H72" s="90">
        <f t="shared" si="5"/>
        <v>0</v>
      </c>
      <c r="I72" s="89"/>
      <c r="J72" s="89"/>
      <c r="K72" s="102"/>
      <c r="L72" s="102"/>
      <c r="M72" s="102"/>
      <c r="N72" s="70"/>
      <c r="O72" s="71"/>
    </row>
    <row r="73" spans="1:15" ht="12" customHeight="1" thickBot="1">
      <c r="A73" s="62"/>
      <c r="B73" s="63">
        <v>34021</v>
      </c>
      <c r="C73" s="122" t="s">
        <v>166</v>
      </c>
      <c r="D73" s="102"/>
      <c r="E73" s="89">
        <v>130000</v>
      </c>
      <c r="F73" s="89"/>
      <c r="G73" s="89">
        <v>130000</v>
      </c>
      <c r="H73" s="90">
        <f t="shared" si="5"/>
        <v>0</v>
      </c>
      <c r="I73" s="89"/>
      <c r="J73" s="89"/>
      <c r="K73" s="102"/>
      <c r="L73" s="102"/>
      <c r="M73" s="102"/>
      <c r="N73" s="70"/>
      <c r="O73" s="71"/>
    </row>
    <row r="74" spans="1:15" ht="12" customHeight="1" hidden="1">
      <c r="A74" s="62"/>
      <c r="B74" s="63">
        <v>34941</v>
      </c>
      <c r="C74" s="20" t="s">
        <v>112</v>
      </c>
      <c r="D74" s="102"/>
      <c r="E74" s="89"/>
      <c r="F74" s="89"/>
      <c r="G74" s="89"/>
      <c r="H74" s="100">
        <f t="shared" si="5"/>
        <v>0</v>
      </c>
      <c r="I74" s="89"/>
      <c r="J74" s="89"/>
      <c r="K74" s="102"/>
      <c r="L74" s="102"/>
      <c r="M74" s="102"/>
      <c r="N74" s="70"/>
      <c r="O74" s="71"/>
    </row>
    <row r="75" spans="1:15" ht="12" customHeight="1" hidden="1" thickBot="1">
      <c r="A75" s="62"/>
      <c r="B75" s="63">
        <v>34544</v>
      </c>
      <c r="C75" s="44" t="s">
        <v>75</v>
      </c>
      <c r="D75" s="103"/>
      <c r="E75" s="104"/>
      <c r="F75" s="104"/>
      <c r="G75" s="104"/>
      <c r="H75" s="100">
        <f>D75+E75-G75</f>
        <v>0</v>
      </c>
      <c r="I75" s="104"/>
      <c r="J75" s="104"/>
      <c r="K75" s="103"/>
      <c r="L75" s="103"/>
      <c r="M75" s="103"/>
      <c r="N75" s="70"/>
      <c r="O75" s="71"/>
    </row>
    <row r="76" spans="1:15" ht="15" customHeight="1" thickBot="1">
      <c r="A76" s="62"/>
      <c r="B76" s="63"/>
      <c r="C76" s="126" t="s">
        <v>11</v>
      </c>
      <c r="D76" s="127">
        <f aca="true" t="shared" si="6" ref="D76:O76">SUM(D67:D75)</f>
        <v>0</v>
      </c>
      <c r="E76" s="127">
        <f t="shared" si="6"/>
        <v>1735000</v>
      </c>
      <c r="F76" s="127">
        <f t="shared" si="6"/>
        <v>0</v>
      </c>
      <c r="G76" s="127">
        <f t="shared" si="6"/>
        <v>1735000</v>
      </c>
      <c r="H76" s="127">
        <f t="shared" si="6"/>
        <v>0</v>
      </c>
      <c r="I76" s="127">
        <f t="shared" si="6"/>
        <v>81923</v>
      </c>
      <c r="J76" s="127">
        <f t="shared" si="6"/>
        <v>81923</v>
      </c>
      <c r="K76" s="127">
        <f t="shared" si="6"/>
        <v>0</v>
      </c>
      <c r="L76" s="127">
        <f t="shared" si="6"/>
        <v>0</v>
      </c>
      <c r="M76" s="127">
        <f t="shared" si="6"/>
        <v>0</v>
      </c>
      <c r="N76" s="65">
        <f t="shared" si="6"/>
        <v>0</v>
      </c>
      <c r="O76" s="77">
        <f t="shared" si="6"/>
        <v>0</v>
      </c>
    </row>
    <row r="77" spans="1:15" ht="12" customHeight="1">
      <c r="A77" s="62"/>
      <c r="B77" s="63"/>
      <c r="C77" s="30"/>
      <c r="D77" s="94"/>
      <c r="E77" s="95"/>
      <c r="F77" s="95"/>
      <c r="G77" s="95"/>
      <c r="H77" s="95"/>
      <c r="I77" s="95"/>
      <c r="J77" s="95"/>
      <c r="K77" s="96"/>
      <c r="L77" s="96"/>
      <c r="M77" s="94"/>
      <c r="N77" s="27"/>
      <c r="O77" s="28"/>
    </row>
    <row r="78" spans="1:15" ht="12" customHeight="1">
      <c r="A78" s="62"/>
      <c r="B78" s="63"/>
      <c r="C78" s="22" t="s">
        <v>12</v>
      </c>
      <c r="D78" s="97"/>
      <c r="E78" s="98"/>
      <c r="F78" s="98"/>
      <c r="G78" s="98"/>
      <c r="H78" s="98"/>
      <c r="I78" s="98"/>
      <c r="J78" s="98"/>
      <c r="K78" s="99"/>
      <c r="L78" s="99"/>
      <c r="M78" s="97"/>
      <c r="N78" s="17"/>
      <c r="O78" s="15"/>
    </row>
    <row r="79" spans="1:15" ht="12" customHeight="1">
      <c r="A79" s="62"/>
      <c r="B79" s="63">
        <v>17055</v>
      </c>
      <c r="C79" s="124" t="s">
        <v>176</v>
      </c>
      <c r="D79" s="97"/>
      <c r="E79" s="134">
        <v>445812</v>
      </c>
      <c r="F79" s="98"/>
      <c r="G79" s="134">
        <v>445812</v>
      </c>
      <c r="H79" s="90">
        <f aca="true" t="shared" si="7" ref="H79:H86">D79+E79+F79-G79</f>
        <v>0</v>
      </c>
      <c r="I79" s="98"/>
      <c r="J79" s="98"/>
      <c r="K79" s="99"/>
      <c r="L79" s="99"/>
      <c r="M79" s="97"/>
      <c r="N79" s="17"/>
      <c r="O79" s="15"/>
    </row>
    <row r="80" spans="1:15" ht="12" customHeight="1">
      <c r="A80" s="62"/>
      <c r="B80" s="63">
        <v>17051</v>
      </c>
      <c r="C80" s="44" t="s">
        <v>177</v>
      </c>
      <c r="D80" s="97"/>
      <c r="E80" s="134">
        <v>29855.48</v>
      </c>
      <c r="F80" s="98"/>
      <c r="G80" s="98"/>
      <c r="H80" s="90">
        <f t="shared" si="7"/>
        <v>29855.48</v>
      </c>
      <c r="I80" s="98"/>
      <c r="J80" s="98"/>
      <c r="K80" s="99"/>
      <c r="L80" s="99"/>
      <c r="M80" s="136">
        <v>29855.48</v>
      </c>
      <c r="N80" s="17"/>
      <c r="O80" s="15"/>
    </row>
    <row r="81" spans="1:15" ht="12" customHeight="1">
      <c r="A81" s="63"/>
      <c r="B81" s="69" t="s">
        <v>178</v>
      </c>
      <c r="C81" s="44" t="s">
        <v>179</v>
      </c>
      <c r="D81" s="90"/>
      <c r="E81" s="90">
        <v>2418573.12</v>
      </c>
      <c r="F81" s="90"/>
      <c r="G81" s="90">
        <v>2418573.12</v>
      </c>
      <c r="H81" s="90">
        <f t="shared" si="7"/>
        <v>0</v>
      </c>
      <c r="I81" s="105"/>
      <c r="J81" s="105"/>
      <c r="K81" s="88"/>
      <c r="L81" s="88"/>
      <c r="M81" s="90"/>
      <c r="N81" s="18"/>
      <c r="O81" s="16"/>
    </row>
    <row r="82" spans="1:15" ht="12" customHeight="1" hidden="1">
      <c r="A82" s="63"/>
      <c r="B82" s="69">
        <v>17003.17871</v>
      </c>
      <c r="C82" s="47" t="s">
        <v>125</v>
      </c>
      <c r="D82" s="90"/>
      <c r="E82" s="90"/>
      <c r="F82" s="90"/>
      <c r="G82" s="90"/>
      <c r="H82" s="90">
        <f t="shared" si="7"/>
        <v>0</v>
      </c>
      <c r="I82" s="105"/>
      <c r="J82" s="105"/>
      <c r="K82" s="102"/>
      <c r="L82" s="102"/>
      <c r="M82" s="90"/>
      <c r="N82" s="18"/>
      <c r="O82" s="16"/>
    </row>
    <row r="83" spans="1:15" ht="12" customHeight="1" hidden="1">
      <c r="A83" s="63"/>
      <c r="B83" s="69">
        <v>17003.17871</v>
      </c>
      <c r="C83" s="47" t="s">
        <v>126</v>
      </c>
      <c r="D83" s="93"/>
      <c r="E83" s="93"/>
      <c r="F83" s="93"/>
      <c r="G83" s="93"/>
      <c r="H83" s="90">
        <f t="shared" si="7"/>
        <v>0</v>
      </c>
      <c r="I83" s="106"/>
      <c r="J83" s="106"/>
      <c r="K83" s="107"/>
      <c r="L83" s="107"/>
      <c r="M83" s="93"/>
      <c r="N83" s="29"/>
      <c r="O83" s="31"/>
    </row>
    <row r="84" spans="1:15" ht="12" customHeight="1" hidden="1">
      <c r="A84" s="63"/>
      <c r="B84" s="69">
        <v>17883</v>
      </c>
      <c r="C84" s="47" t="s">
        <v>127</v>
      </c>
      <c r="D84" s="93"/>
      <c r="E84" s="93"/>
      <c r="F84" s="93"/>
      <c r="G84" s="93"/>
      <c r="H84" s="90">
        <f t="shared" si="7"/>
        <v>0</v>
      </c>
      <c r="I84" s="106"/>
      <c r="J84" s="106"/>
      <c r="K84" s="107"/>
      <c r="L84" s="107"/>
      <c r="M84" s="93"/>
      <c r="N84" s="29"/>
      <c r="O84" s="31"/>
    </row>
    <row r="85" spans="1:15" ht="12" customHeight="1" thickBot="1">
      <c r="A85" s="63"/>
      <c r="B85" s="69" t="s">
        <v>128</v>
      </c>
      <c r="C85" s="47" t="s">
        <v>129</v>
      </c>
      <c r="D85" s="93"/>
      <c r="E85" s="93">
        <v>305322867.4</v>
      </c>
      <c r="F85" s="93"/>
      <c r="G85" s="93"/>
      <c r="H85" s="90">
        <f t="shared" si="7"/>
        <v>305322867.4</v>
      </c>
      <c r="I85" s="106"/>
      <c r="J85" s="106"/>
      <c r="K85" s="107"/>
      <c r="L85" s="107"/>
      <c r="M85" s="93"/>
      <c r="N85" s="29"/>
      <c r="O85" s="31"/>
    </row>
    <row r="86" spans="1:15" ht="12" customHeight="1" hidden="1" thickBot="1">
      <c r="A86" s="62"/>
      <c r="B86" s="69"/>
      <c r="C86" s="47"/>
      <c r="D86" s="107"/>
      <c r="E86" s="92"/>
      <c r="F86" s="92"/>
      <c r="G86" s="106"/>
      <c r="H86" s="90">
        <f t="shared" si="7"/>
        <v>0</v>
      </c>
      <c r="I86" s="106"/>
      <c r="J86" s="106"/>
      <c r="K86" s="107"/>
      <c r="L86" s="107"/>
      <c r="M86" s="107"/>
      <c r="N86" s="40"/>
      <c r="O86" s="37"/>
    </row>
    <row r="87" spans="1:15" ht="15" customHeight="1" thickBot="1">
      <c r="A87" s="62"/>
      <c r="B87" s="63"/>
      <c r="C87" s="126" t="s">
        <v>13</v>
      </c>
      <c r="D87" s="127">
        <f>SUM(D79:D86)</f>
        <v>0</v>
      </c>
      <c r="E87" s="127">
        <f>SUM(E79:E86)</f>
        <v>308217108</v>
      </c>
      <c r="F87" s="127">
        <f aca="true" t="shared" si="8" ref="F87:M87">SUM(F79:F86)</f>
        <v>0</v>
      </c>
      <c r="G87" s="127">
        <f t="shared" si="8"/>
        <v>2864385.12</v>
      </c>
      <c r="H87" s="127">
        <f t="shared" si="8"/>
        <v>305352722.88</v>
      </c>
      <c r="I87" s="127">
        <f t="shared" si="8"/>
        <v>0</v>
      </c>
      <c r="J87" s="127">
        <f t="shared" si="8"/>
        <v>0</v>
      </c>
      <c r="K87" s="127">
        <f t="shared" si="8"/>
        <v>0</v>
      </c>
      <c r="L87" s="127">
        <f t="shared" si="8"/>
        <v>0</v>
      </c>
      <c r="M87" s="127">
        <f t="shared" si="8"/>
        <v>29855.48</v>
      </c>
      <c r="N87" s="65">
        <f>SUM(N81:N86)</f>
        <v>0</v>
      </c>
      <c r="O87" s="77">
        <f>SUM(O81:O86)</f>
        <v>0</v>
      </c>
    </row>
    <row r="88" spans="1:15" ht="12" customHeight="1">
      <c r="A88" s="62"/>
      <c r="B88" s="63"/>
      <c r="C88" s="30"/>
      <c r="D88" s="108"/>
      <c r="E88" s="109"/>
      <c r="F88" s="109"/>
      <c r="G88" s="109"/>
      <c r="H88" s="109"/>
      <c r="I88" s="109"/>
      <c r="J88" s="109"/>
      <c r="K88" s="108"/>
      <c r="L88" s="108"/>
      <c r="M88" s="108"/>
      <c r="N88" s="42"/>
      <c r="O88" s="43"/>
    </row>
    <row r="89" spans="1:15" ht="12" customHeight="1">
      <c r="A89" s="62"/>
      <c r="B89" s="63"/>
      <c r="C89" s="22" t="s">
        <v>14</v>
      </c>
      <c r="D89" s="102"/>
      <c r="E89" s="105"/>
      <c r="F89" s="105"/>
      <c r="G89" s="105"/>
      <c r="H89" s="105"/>
      <c r="I89" s="105"/>
      <c r="J89" s="105"/>
      <c r="K89" s="102"/>
      <c r="L89" s="102"/>
      <c r="M89" s="102"/>
      <c r="N89" s="38"/>
      <c r="O89" s="39"/>
    </row>
    <row r="90" spans="1:15" ht="12" customHeight="1">
      <c r="A90" s="62"/>
      <c r="B90" s="63">
        <v>35063</v>
      </c>
      <c r="C90" s="23" t="s">
        <v>131</v>
      </c>
      <c r="D90" s="88"/>
      <c r="E90" s="89">
        <v>100000</v>
      </c>
      <c r="F90" s="89"/>
      <c r="G90" s="89">
        <v>100000</v>
      </c>
      <c r="H90" s="90">
        <f aca="true" t="shared" si="9" ref="H90:H95">D90+E90+F90-G90</f>
        <v>0</v>
      </c>
      <c r="I90" s="89"/>
      <c r="J90" s="90"/>
      <c r="K90" s="88"/>
      <c r="L90" s="88"/>
      <c r="M90" s="88"/>
      <c r="N90" s="34"/>
      <c r="O90" s="35"/>
    </row>
    <row r="91" spans="1:15" ht="12" customHeight="1">
      <c r="A91" s="62"/>
      <c r="B91" s="63">
        <v>35672</v>
      </c>
      <c r="C91" s="23" t="s">
        <v>97</v>
      </c>
      <c r="D91" s="88"/>
      <c r="E91" s="89">
        <v>12535400</v>
      </c>
      <c r="F91" s="89"/>
      <c r="G91" s="89">
        <v>12535400</v>
      </c>
      <c r="H91" s="90">
        <f t="shared" si="9"/>
        <v>0</v>
      </c>
      <c r="I91" s="89"/>
      <c r="J91" s="89"/>
      <c r="K91" s="88"/>
      <c r="L91" s="88"/>
      <c r="M91" s="88"/>
      <c r="N91" s="34"/>
      <c r="O91" s="35"/>
    </row>
    <row r="92" spans="1:15" ht="12" customHeight="1" hidden="1">
      <c r="A92" s="62"/>
      <c r="B92" s="63">
        <v>35963</v>
      </c>
      <c r="C92" s="23" t="s">
        <v>130</v>
      </c>
      <c r="D92" s="88"/>
      <c r="E92" s="89"/>
      <c r="F92" s="89"/>
      <c r="G92" s="89"/>
      <c r="H92" s="90">
        <f t="shared" si="9"/>
        <v>0</v>
      </c>
      <c r="I92" s="89"/>
      <c r="J92" s="89"/>
      <c r="K92" s="88"/>
      <c r="L92" s="88"/>
      <c r="M92" s="88"/>
      <c r="N92" s="34"/>
      <c r="O92" s="35"/>
    </row>
    <row r="93" spans="1:15" ht="12" customHeight="1">
      <c r="A93" s="62"/>
      <c r="B93" s="63">
        <v>35018</v>
      </c>
      <c r="C93" s="23" t="s">
        <v>71</v>
      </c>
      <c r="D93" s="88"/>
      <c r="E93" s="89">
        <v>5508040</v>
      </c>
      <c r="F93" s="89"/>
      <c r="G93" s="89">
        <v>5508040</v>
      </c>
      <c r="H93" s="90">
        <f t="shared" si="9"/>
        <v>0</v>
      </c>
      <c r="I93" s="89"/>
      <c r="J93" s="89"/>
      <c r="K93" s="88"/>
      <c r="L93" s="88"/>
      <c r="M93" s="88"/>
      <c r="N93" s="34"/>
      <c r="O93" s="35"/>
    </row>
    <row r="94" spans="1:15" ht="12" customHeight="1">
      <c r="A94" s="62"/>
      <c r="B94" s="63">
        <v>35020</v>
      </c>
      <c r="C94" s="48" t="s">
        <v>167</v>
      </c>
      <c r="D94" s="91"/>
      <c r="E94" s="92">
        <v>16892790.4</v>
      </c>
      <c r="F94" s="92"/>
      <c r="G94" s="92">
        <v>16892790.4</v>
      </c>
      <c r="H94" s="90">
        <f t="shared" si="9"/>
        <v>0</v>
      </c>
      <c r="I94" s="92">
        <v>3398982.5</v>
      </c>
      <c r="J94" s="92">
        <v>3398982.5</v>
      </c>
      <c r="K94" s="91"/>
      <c r="L94" s="91"/>
      <c r="M94" s="91"/>
      <c r="N94" s="36"/>
      <c r="O94" s="37"/>
    </row>
    <row r="95" spans="1:15" ht="12" customHeight="1" thickBot="1">
      <c r="A95" s="62"/>
      <c r="B95" s="63">
        <v>35050</v>
      </c>
      <c r="C95" s="48" t="s">
        <v>72</v>
      </c>
      <c r="D95" s="91"/>
      <c r="E95" s="92">
        <v>41000</v>
      </c>
      <c r="F95" s="92"/>
      <c r="G95" s="92">
        <v>41000</v>
      </c>
      <c r="H95" s="90">
        <f t="shared" si="9"/>
        <v>0</v>
      </c>
      <c r="I95" s="92"/>
      <c r="J95" s="92"/>
      <c r="K95" s="91"/>
      <c r="L95" s="91"/>
      <c r="M95" s="91"/>
      <c r="N95" s="36"/>
      <c r="O95" s="37"/>
    </row>
    <row r="96" spans="1:15" ht="15" customHeight="1" thickBot="1">
      <c r="A96" s="62"/>
      <c r="B96" s="63"/>
      <c r="C96" s="126" t="s">
        <v>172</v>
      </c>
      <c r="D96" s="127">
        <f>SUM(D90:D95)</f>
        <v>0</v>
      </c>
      <c r="E96" s="127">
        <f aca="true" t="shared" si="10" ref="E96:M96">SUM(E90:E95)</f>
        <v>35077230.4</v>
      </c>
      <c r="F96" s="127">
        <f t="shared" si="10"/>
        <v>0</v>
      </c>
      <c r="G96" s="127">
        <f t="shared" si="10"/>
        <v>35077230.4</v>
      </c>
      <c r="H96" s="127">
        <f t="shared" si="10"/>
        <v>0</v>
      </c>
      <c r="I96" s="127">
        <f t="shared" si="10"/>
        <v>3398982.5</v>
      </c>
      <c r="J96" s="127">
        <f t="shared" si="10"/>
        <v>3398982.5</v>
      </c>
      <c r="K96" s="127">
        <f t="shared" si="10"/>
        <v>0</v>
      </c>
      <c r="L96" s="127">
        <f t="shared" si="10"/>
        <v>0</v>
      </c>
      <c r="M96" s="127">
        <f t="shared" si="10"/>
        <v>0</v>
      </c>
      <c r="N96" s="65">
        <f>SUM(N90:N95)</f>
        <v>0</v>
      </c>
      <c r="O96" s="66">
        <f>SUM(O90:O95)</f>
        <v>0</v>
      </c>
    </row>
    <row r="97" spans="1:15" ht="12" customHeight="1">
      <c r="A97" s="62"/>
      <c r="B97" s="63"/>
      <c r="C97" s="30"/>
      <c r="D97" s="108"/>
      <c r="E97" s="109"/>
      <c r="F97" s="109"/>
      <c r="G97" s="109"/>
      <c r="H97" s="109"/>
      <c r="I97" s="109"/>
      <c r="J97" s="109"/>
      <c r="K97" s="108"/>
      <c r="L97" s="108"/>
      <c r="M97" s="108"/>
      <c r="N97" s="42"/>
      <c r="O97" s="43"/>
    </row>
    <row r="98" spans="1:15" ht="12" customHeight="1">
      <c r="A98" s="62"/>
      <c r="B98" s="63"/>
      <c r="C98" s="22" t="s">
        <v>15</v>
      </c>
      <c r="D98" s="102"/>
      <c r="E98" s="105"/>
      <c r="F98" s="105"/>
      <c r="G98" s="105"/>
      <c r="H98" s="105"/>
      <c r="I98" s="105"/>
      <c r="J98" s="105"/>
      <c r="K98" s="102"/>
      <c r="L98" s="102"/>
      <c r="M98" s="102"/>
      <c r="N98" s="38"/>
      <c r="O98" s="39"/>
    </row>
    <row r="99" spans="1:15" ht="12" customHeight="1" hidden="1">
      <c r="A99" s="62"/>
      <c r="B99" s="63">
        <v>14004</v>
      </c>
      <c r="C99" s="44" t="s">
        <v>89</v>
      </c>
      <c r="D99" s="102"/>
      <c r="E99" s="89"/>
      <c r="F99" s="89"/>
      <c r="G99" s="89"/>
      <c r="H99" s="90">
        <f aca="true" t="shared" si="11" ref="H99:H104">D99+E99+F99-G99</f>
        <v>0</v>
      </c>
      <c r="I99" s="89"/>
      <c r="J99" s="90"/>
      <c r="K99" s="102"/>
      <c r="L99" s="102"/>
      <c r="M99" s="102"/>
      <c r="N99" s="38"/>
      <c r="O99" s="39"/>
    </row>
    <row r="100" spans="1:15" ht="12" customHeight="1" hidden="1">
      <c r="A100" s="62"/>
      <c r="B100" s="63">
        <v>14018</v>
      </c>
      <c r="C100" s="20" t="s">
        <v>74</v>
      </c>
      <c r="D100" s="88"/>
      <c r="E100" s="89"/>
      <c r="F100" s="89"/>
      <c r="G100" s="89"/>
      <c r="H100" s="90">
        <f t="shared" si="11"/>
        <v>0</v>
      </c>
      <c r="I100" s="105"/>
      <c r="J100" s="90"/>
      <c r="K100" s="102"/>
      <c r="L100" s="102"/>
      <c r="M100" s="102"/>
      <c r="N100" s="38"/>
      <c r="O100" s="39"/>
    </row>
    <row r="101" spans="1:15" ht="12" customHeight="1" thickBot="1">
      <c r="A101" s="62"/>
      <c r="B101" s="63">
        <v>14032</v>
      </c>
      <c r="C101" s="20" t="s">
        <v>168</v>
      </c>
      <c r="D101" s="88"/>
      <c r="E101" s="89">
        <v>288000</v>
      </c>
      <c r="F101" s="89"/>
      <c r="G101" s="89">
        <v>288000</v>
      </c>
      <c r="H101" s="90">
        <f t="shared" si="11"/>
        <v>0</v>
      </c>
      <c r="I101" s="89"/>
      <c r="J101" s="90"/>
      <c r="K101" s="102"/>
      <c r="L101" s="102"/>
      <c r="M101" s="102"/>
      <c r="N101" s="38"/>
      <c r="O101" s="39"/>
    </row>
    <row r="102" spans="1:15" ht="12" customHeight="1" hidden="1">
      <c r="A102" s="60">
        <v>2311800</v>
      </c>
      <c r="B102" s="60">
        <v>14013</v>
      </c>
      <c r="C102" s="44" t="s">
        <v>56</v>
      </c>
      <c r="D102" s="90"/>
      <c r="E102" s="90"/>
      <c r="F102" s="90"/>
      <c r="G102" s="90"/>
      <c r="H102" s="90">
        <f t="shared" si="11"/>
        <v>0</v>
      </c>
      <c r="I102" s="105"/>
      <c r="J102" s="89"/>
      <c r="K102" s="90"/>
      <c r="L102" s="90"/>
      <c r="M102" s="90"/>
      <c r="N102" s="18"/>
      <c r="O102" s="16"/>
    </row>
    <row r="103" spans="1:15" ht="12" customHeight="1" hidden="1">
      <c r="A103" s="60">
        <v>2312600</v>
      </c>
      <c r="B103" s="60">
        <v>14012</v>
      </c>
      <c r="C103" s="44" t="s">
        <v>57</v>
      </c>
      <c r="D103" s="90"/>
      <c r="E103" s="90"/>
      <c r="F103" s="90"/>
      <c r="G103" s="90"/>
      <c r="H103" s="90">
        <f t="shared" si="11"/>
        <v>0</v>
      </c>
      <c r="I103" s="105"/>
      <c r="J103" s="89"/>
      <c r="K103" s="90"/>
      <c r="L103" s="90"/>
      <c r="M103" s="90"/>
      <c r="N103" s="18"/>
      <c r="O103" s="16"/>
    </row>
    <row r="104" spans="1:15" ht="12" customHeight="1" hidden="1" thickBot="1">
      <c r="A104" s="60">
        <v>2313200</v>
      </c>
      <c r="B104" s="60">
        <v>14013</v>
      </c>
      <c r="C104" s="49" t="s">
        <v>58</v>
      </c>
      <c r="D104" s="93"/>
      <c r="E104" s="93"/>
      <c r="F104" s="93"/>
      <c r="G104" s="93"/>
      <c r="H104" s="90">
        <f t="shared" si="11"/>
        <v>0</v>
      </c>
      <c r="I104" s="106"/>
      <c r="J104" s="92"/>
      <c r="K104" s="93"/>
      <c r="L104" s="93"/>
      <c r="M104" s="93"/>
      <c r="N104" s="29"/>
      <c r="O104" s="31"/>
    </row>
    <row r="105" spans="1:15" ht="15" customHeight="1" thickBot="1">
      <c r="A105" s="62"/>
      <c r="B105" s="63"/>
      <c r="C105" s="126" t="s">
        <v>16</v>
      </c>
      <c r="D105" s="127">
        <f>SUM(D99:D104)</f>
        <v>0</v>
      </c>
      <c r="E105" s="127">
        <f aca="true" t="shared" si="12" ref="E105:M105">SUM(E99:E104)</f>
        <v>288000</v>
      </c>
      <c r="F105" s="127">
        <f t="shared" si="12"/>
        <v>0</v>
      </c>
      <c r="G105" s="127">
        <f t="shared" si="12"/>
        <v>288000</v>
      </c>
      <c r="H105" s="127">
        <f t="shared" si="12"/>
        <v>0</v>
      </c>
      <c r="I105" s="127">
        <f t="shared" si="12"/>
        <v>0</v>
      </c>
      <c r="J105" s="127">
        <f t="shared" si="12"/>
        <v>0</v>
      </c>
      <c r="K105" s="127">
        <f t="shared" si="12"/>
        <v>0</v>
      </c>
      <c r="L105" s="127">
        <f t="shared" si="12"/>
        <v>0</v>
      </c>
      <c r="M105" s="127">
        <f t="shared" si="12"/>
        <v>0</v>
      </c>
      <c r="N105" s="65">
        <f>SUM(N99:N104)</f>
        <v>0</v>
      </c>
      <c r="O105" s="66">
        <f>SUM(O99:O104)</f>
        <v>0</v>
      </c>
    </row>
    <row r="106" spans="1:15" ht="12" customHeight="1">
      <c r="A106" s="62"/>
      <c r="B106" s="63"/>
      <c r="C106" s="26"/>
      <c r="D106" s="108"/>
      <c r="E106" s="109"/>
      <c r="F106" s="109"/>
      <c r="G106" s="109"/>
      <c r="H106" s="109"/>
      <c r="I106" s="109"/>
      <c r="J106" s="109"/>
      <c r="K106" s="108"/>
      <c r="L106" s="108"/>
      <c r="M106" s="108"/>
      <c r="N106" s="42"/>
      <c r="O106" s="43"/>
    </row>
    <row r="107" spans="1:15" ht="12" customHeight="1">
      <c r="A107" s="62"/>
      <c r="B107" s="63"/>
      <c r="C107" s="22" t="s">
        <v>17</v>
      </c>
      <c r="D107" s="102"/>
      <c r="E107" s="105"/>
      <c r="F107" s="105"/>
      <c r="G107" s="105"/>
      <c r="H107" s="105"/>
      <c r="I107" s="105"/>
      <c r="J107" s="105"/>
      <c r="K107" s="88"/>
      <c r="L107" s="102"/>
      <c r="M107" s="102"/>
      <c r="N107" s="38"/>
      <c r="O107" s="39"/>
    </row>
    <row r="108" spans="1:15" ht="12" customHeight="1">
      <c r="A108" s="62"/>
      <c r="B108" s="63">
        <v>13307</v>
      </c>
      <c r="C108" s="44" t="s">
        <v>105</v>
      </c>
      <c r="D108" s="88"/>
      <c r="E108" s="89">
        <v>7000000</v>
      </c>
      <c r="F108" s="89"/>
      <c r="G108" s="89">
        <v>6716000</v>
      </c>
      <c r="H108" s="90">
        <f>D108+E108+F108-G108</f>
        <v>284000</v>
      </c>
      <c r="I108" s="89"/>
      <c r="J108" s="90">
        <v>284000</v>
      </c>
      <c r="K108" s="88"/>
      <c r="L108" s="102"/>
      <c r="M108" s="102"/>
      <c r="N108" s="38"/>
      <c r="O108" s="39"/>
    </row>
    <row r="109" spans="1:15" ht="12" customHeight="1">
      <c r="A109" s="62"/>
      <c r="B109" s="63">
        <v>13305</v>
      </c>
      <c r="C109" s="115" t="s">
        <v>90</v>
      </c>
      <c r="D109" s="88"/>
      <c r="E109" s="89">
        <v>593660067</v>
      </c>
      <c r="F109" s="89"/>
      <c r="G109" s="89">
        <v>593660067</v>
      </c>
      <c r="H109" s="90">
        <f aca="true" t="shared" si="13" ref="H109:H122">D109+E109+F109-G109</f>
        <v>0</v>
      </c>
      <c r="I109" s="105"/>
      <c r="J109" s="90"/>
      <c r="K109" s="88"/>
      <c r="L109" s="102"/>
      <c r="M109" s="102"/>
      <c r="N109" s="38"/>
      <c r="O109" s="39"/>
    </row>
    <row r="110" spans="1:15" ht="12" customHeight="1">
      <c r="A110" s="62"/>
      <c r="B110" s="63">
        <v>13015</v>
      </c>
      <c r="C110" s="135" t="s">
        <v>98</v>
      </c>
      <c r="D110" s="88"/>
      <c r="E110" s="89">
        <v>1420051</v>
      </c>
      <c r="F110" s="89"/>
      <c r="G110" s="89">
        <v>1420051</v>
      </c>
      <c r="H110" s="90">
        <f t="shared" si="13"/>
        <v>0</v>
      </c>
      <c r="I110" s="105"/>
      <c r="J110" s="90"/>
      <c r="K110" s="88"/>
      <c r="L110" s="102"/>
      <c r="M110" s="102"/>
      <c r="N110" s="38"/>
      <c r="O110" s="39"/>
    </row>
    <row r="111" spans="1:15" ht="12" customHeight="1">
      <c r="A111" s="62"/>
      <c r="B111" s="63">
        <v>13014</v>
      </c>
      <c r="C111" s="135" t="s">
        <v>180</v>
      </c>
      <c r="D111" s="88"/>
      <c r="E111" s="89">
        <v>3749660.78</v>
      </c>
      <c r="F111" s="89"/>
      <c r="G111" s="89">
        <v>3749660.78</v>
      </c>
      <c r="H111" s="90">
        <f t="shared" si="13"/>
        <v>0</v>
      </c>
      <c r="I111" s="105"/>
      <c r="J111" s="90"/>
      <c r="K111" s="88"/>
      <c r="L111" s="102"/>
      <c r="M111" s="102"/>
      <c r="N111" s="38"/>
      <c r="O111" s="39"/>
    </row>
    <row r="112" spans="1:15" ht="12" customHeight="1">
      <c r="A112" s="62"/>
      <c r="B112" s="63">
        <v>13016</v>
      </c>
      <c r="C112" s="117" t="s">
        <v>132</v>
      </c>
      <c r="D112" s="125"/>
      <c r="E112" s="101">
        <v>412000</v>
      </c>
      <c r="F112" s="101"/>
      <c r="G112" s="101">
        <v>412000</v>
      </c>
      <c r="H112" s="100">
        <f t="shared" si="13"/>
        <v>0</v>
      </c>
      <c r="I112" s="109"/>
      <c r="J112" s="100"/>
      <c r="K112" s="125"/>
      <c r="L112" s="108"/>
      <c r="M112" s="108"/>
      <c r="N112" s="38"/>
      <c r="O112" s="39"/>
    </row>
    <row r="113" spans="1:15" ht="12" customHeight="1" hidden="1">
      <c r="A113" s="62"/>
      <c r="B113" s="63">
        <v>13003</v>
      </c>
      <c r="C113" s="44" t="s">
        <v>133</v>
      </c>
      <c r="D113" s="88"/>
      <c r="E113" s="89"/>
      <c r="F113" s="89"/>
      <c r="G113" s="89"/>
      <c r="H113" s="90">
        <f t="shared" si="13"/>
        <v>0</v>
      </c>
      <c r="I113" s="105"/>
      <c r="J113" s="89"/>
      <c r="K113" s="88"/>
      <c r="L113" s="102"/>
      <c r="M113" s="102"/>
      <c r="N113" s="38"/>
      <c r="O113" s="35"/>
    </row>
    <row r="114" spans="1:15" ht="12" customHeight="1" hidden="1">
      <c r="A114" s="62"/>
      <c r="B114" s="63">
        <v>13899</v>
      </c>
      <c r="C114" s="44" t="s">
        <v>134</v>
      </c>
      <c r="D114" s="88"/>
      <c r="E114" s="89"/>
      <c r="F114" s="89"/>
      <c r="G114" s="89"/>
      <c r="H114" s="90">
        <f t="shared" si="13"/>
        <v>0</v>
      </c>
      <c r="I114" s="105"/>
      <c r="J114" s="89"/>
      <c r="K114" s="88"/>
      <c r="L114" s="102"/>
      <c r="M114" s="102"/>
      <c r="N114" s="38"/>
      <c r="O114" s="35"/>
    </row>
    <row r="115" spans="1:15" ht="12" customHeight="1">
      <c r="A115" s="62"/>
      <c r="B115" s="63">
        <v>13501</v>
      </c>
      <c r="C115" s="44" t="s">
        <v>99</v>
      </c>
      <c r="D115" s="88"/>
      <c r="E115" s="89">
        <v>13899396.34</v>
      </c>
      <c r="F115" s="89"/>
      <c r="G115" s="89"/>
      <c r="H115" s="90">
        <f t="shared" si="13"/>
        <v>13899396.34</v>
      </c>
      <c r="I115" s="105"/>
      <c r="J115" s="89"/>
      <c r="K115" s="88"/>
      <c r="L115" s="102"/>
      <c r="M115" s="102"/>
      <c r="N115" s="38"/>
      <c r="O115" s="35"/>
    </row>
    <row r="116" spans="1:15" ht="12" customHeight="1">
      <c r="A116" s="63">
        <v>2310100</v>
      </c>
      <c r="B116" s="63">
        <v>13013</v>
      </c>
      <c r="C116" s="44" t="s">
        <v>135</v>
      </c>
      <c r="D116" s="88"/>
      <c r="E116" s="89">
        <v>3812364.15</v>
      </c>
      <c r="F116" s="89"/>
      <c r="G116" s="89">
        <v>3812364.15</v>
      </c>
      <c r="H116" s="90">
        <f t="shared" si="13"/>
        <v>0</v>
      </c>
      <c r="I116" s="89"/>
      <c r="J116" s="90"/>
      <c r="K116" s="88"/>
      <c r="L116" s="102"/>
      <c r="M116" s="102"/>
      <c r="N116" s="38"/>
      <c r="O116" s="35"/>
    </row>
    <row r="117" spans="1:15" ht="12" customHeight="1">
      <c r="A117" s="61">
        <v>2310042</v>
      </c>
      <c r="B117" s="7">
        <v>13013</v>
      </c>
      <c r="C117" s="44" t="s">
        <v>136</v>
      </c>
      <c r="D117" s="90">
        <v>3462047</v>
      </c>
      <c r="E117" s="90">
        <v>905560.9</v>
      </c>
      <c r="F117" s="90"/>
      <c r="G117" s="90">
        <v>2480187.61</v>
      </c>
      <c r="H117" s="90">
        <f t="shared" si="13"/>
        <v>1887420.2900000005</v>
      </c>
      <c r="I117" s="105"/>
      <c r="J117" s="105"/>
      <c r="K117" s="88"/>
      <c r="L117" s="90">
        <v>1312.01</v>
      </c>
      <c r="M117" s="90">
        <v>1888732.3</v>
      </c>
      <c r="N117" s="18"/>
      <c r="O117" s="16"/>
    </row>
    <row r="118" spans="1:15" ht="12" customHeight="1">
      <c r="A118" s="61">
        <v>2310061</v>
      </c>
      <c r="B118" s="7">
        <v>13013</v>
      </c>
      <c r="C118" s="44" t="s">
        <v>181</v>
      </c>
      <c r="D118" s="90"/>
      <c r="E118" s="89">
        <v>2252064</v>
      </c>
      <c r="F118" s="89"/>
      <c r="G118" s="89">
        <v>731623.64</v>
      </c>
      <c r="H118" s="90">
        <f t="shared" si="13"/>
        <v>1520440.3599999999</v>
      </c>
      <c r="I118" s="105"/>
      <c r="J118" s="105"/>
      <c r="K118" s="88"/>
      <c r="L118" s="90">
        <v>546.44</v>
      </c>
      <c r="M118" s="90">
        <v>1520986.8</v>
      </c>
      <c r="N118" s="18"/>
      <c r="O118" s="16"/>
    </row>
    <row r="119" spans="1:15" ht="12" customHeight="1">
      <c r="A119" s="61">
        <v>2310044</v>
      </c>
      <c r="B119" s="7">
        <v>13013</v>
      </c>
      <c r="C119" s="44" t="s">
        <v>184</v>
      </c>
      <c r="D119" s="90">
        <v>6509743.53</v>
      </c>
      <c r="E119" s="89"/>
      <c r="F119" s="89"/>
      <c r="G119" s="89">
        <v>6193983.56</v>
      </c>
      <c r="H119" s="90">
        <f t="shared" si="13"/>
        <v>315759.97000000067</v>
      </c>
      <c r="I119" s="105"/>
      <c r="J119" s="105"/>
      <c r="K119" s="88"/>
      <c r="L119" s="90"/>
      <c r="M119" s="90">
        <v>315759.97</v>
      </c>
      <c r="N119" s="18"/>
      <c r="O119" s="16"/>
    </row>
    <row r="120" spans="1:15" ht="12" customHeight="1">
      <c r="A120" s="61">
        <v>2310154</v>
      </c>
      <c r="B120" s="7">
        <v>13013</v>
      </c>
      <c r="C120" s="44" t="s">
        <v>102</v>
      </c>
      <c r="D120" s="90">
        <v>5089850.14</v>
      </c>
      <c r="E120" s="89">
        <v>127058059.96</v>
      </c>
      <c r="F120" s="89"/>
      <c r="G120" s="89">
        <f>96759313.71-1326382.57</f>
        <v>95432931.14</v>
      </c>
      <c r="H120" s="90">
        <f t="shared" si="13"/>
        <v>36714978.95999999</v>
      </c>
      <c r="I120" s="105"/>
      <c r="J120" s="105"/>
      <c r="K120" s="88"/>
      <c r="L120" s="90"/>
      <c r="M120" s="90">
        <v>36714978.96</v>
      </c>
      <c r="N120" s="18"/>
      <c r="O120" s="16"/>
    </row>
    <row r="121" spans="1:15" ht="12" customHeight="1">
      <c r="A121" s="61">
        <v>2310043</v>
      </c>
      <c r="B121" s="7">
        <v>13013</v>
      </c>
      <c r="C121" s="44" t="s">
        <v>182</v>
      </c>
      <c r="D121" s="90">
        <v>2680544.35</v>
      </c>
      <c r="E121" s="90">
        <v>2584621.9</v>
      </c>
      <c r="F121" s="90"/>
      <c r="G121" s="90">
        <v>3812950.63</v>
      </c>
      <c r="H121" s="90">
        <f t="shared" si="13"/>
        <v>1452215.62</v>
      </c>
      <c r="I121" s="105"/>
      <c r="J121" s="105"/>
      <c r="K121" s="88"/>
      <c r="L121" s="90"/>
      <c r="M121" s="90">
        <v>1452215.62</v>
      </c>
      <c r="N121" s="18"/>
      <c r="O121" s="16"/>
    </row>
    <row r="122" spans="1:15" ht="12" customHeight="1" thickBot="1">
      <c r="A122" s="61">
        <v>2310043</v>
      </c>
      <c r="B122" s="7">
        <v>13013</v>
      </c>
      <c r="C122" s="44" t="s">
        <v>183</v>
      </c>
      <c r="D122" s="90"/>
      <c r="E122" s="90">
        <v>342091.2</v>
      </c>
      <c r="F122" s="90"/>
      <c r="G122" s="90">
        <v>342091.2</v>
      </c>
      <c r="H122" s="90">
        <f t="shared" si="13"/>
        <v>0</v>
      </c>
      <c r="I122" s="105"/>
      <c r="J122" s="105"/>
      <c r="K122" s="88"/>
      <c r="L122" s="90"/>
      <c r="M122" s="90"/>
      <c r="N122" s="18"/>
      <c r="O122" s="16"/>
    </row>
    <row r="123" spans="1:15" ht="12" customHeight="1" hidden="1" thickBot="1">
      <c r="A123" s="7"/>
      <c r="B123" s="7"/>
      <c r="C123" s="50"/>
      <c r="D123" s="90"/>
      <c r="E123" s="90"/>
      <c r="F123" s="90"/>
      <c r="G123" s="90"/>
      <c r="H123" s="90">
        <f>D123+E123-G123</f>
        <v>0</v>
      </c>
      <c r="I123" s="105"/>
      <c r="J123" s="105"/>
      <c r="K123" s="88"/>
      <c r="L123" s="90"/>
      <c r="M123" s="90"/>
      <c r="N123" s="18"/>
      <c r="O123" s="16"/>
    </row>
    <row r="124" spans="1:15" ht="15" customHeight="1" thickBot="1">
      <c r="A124" s="62"/>
      <c r="B124" s="63"/>
      <c r="C124" s="126" t="s">
        <v>18</v>
      </c>
      <c r="D124" s="127">
        <f aca="true" t="shared" si="14" ref="D124:O124">SUM(D108:D123)</f>
        <v>17742185.020000003</v>
      </c>
      <c r="E124" s="127">
        <f t="shared" si="14"/>
        <v>757095937.23</v>
      </c>
      <c r="F124" s="127">
        <f t="shared" si="14"/>
        <v>0</v>
      </c>
      <c r="G124" s="127">
        <f t="shared" si="14"/>
        <v>718763910.7099999</v>
      </c>
      <c r="H124" s="127">
        <f t="shared" si="14"/>
        <v>56074211.53999999</v>
      </c>
      <c r="I124" s="127">
        <f t="shared" si="14"/>
        <v>0</v>
      </c>
      <c r="J124" s="127">
        <f t="shared" si="14"/>
        <v>284000</v>
      </c>
      <c r="K124" s="127">
        <f t="shared" si="14"/>
        <v>0</v>
      </c>
      <c r="L124" s="127">
        <f t="shared" si="14"/>
        <v>1858.45</v>
      </c>
      <c r="M124" s="127">
        <f t="shared" si="14"/>
        <v>41892673.65</v>
      </c>
      <c r="N124" s="65">
        <f t="shared" si="14"/>
        <v>0</v>
      </c>
      <c r="O124" s="66">
        <f t="shared" si="14"/>
        <v>0</v>
      </c>
    </row>
    <row r="125" spans="1:15" ht="12" customHeight="1">
      <c r="A125" s="62"/>
      <c r="B125" s="63"/>
      <c r="C125" s="32"/>
      <c r="D125" s="108"/>
      <c r="E125" s="109"/>
      <c r="F125" s="109"/>
      <c r="G125" s="109"/>
      <c r="H125" s="109"/>
      <c r="I125" s="109"/>
      <c r="J125" s="109"/>
      <c r="K125" s="108"/>
      <c r="L125" s="108"/>
      <c r="M125" s="108"/>
      <c r="N125" s="42"/>
      <c r="O125" s="43"/>
    </row>
    <row r="126" spans="1:15" ht="12" customHeight="1">
      <c r="A126" s="62"/>
      <c r="B126" s="63"/>
      <c r="C126" s="22" t="s">
        <v>19</v>
      </c>
      <c r="D126" s="102"/>
      <c r="E126" s="105"/>
      <c r="F126" s="105"/>
      <c r="G126" s="105"/>
      <c r="H126" s="105"/>
      <c r="I126" s="105"/>
      <c r="J126" s="105"/>
      <c r="K126" s="102"/>
      <c r="L126" s="102"/>
      <c r="M126" s="102"/>
      <c r="N126" s="38"/>
      <c r="O126" s="39"/>
    </row>
    <row r="127" spans="1:15" ht="12" customHeight="1" thickBot="1">
      <c r="A127" s="62"/>
      <c r="B127" s="63">
        <v>27355</v>
      </c>
      <c r="C127" s="44" t="s">
        <v>111</v>
      </c>
      <c r="D127" s="102"/>
      <c r="E127" s="89">
        <v>268513856</v>
      </c>
      <c r="F127" s="89"/>
      <c r="G127" s="89">
        <v>268513856</v>
      </c>
      <c r="H127" s="90">
        <f>D127+E127+F127-G127</f>
        <v>0</v>
      </c>
      <c r="I127" s="105"/>
      <c r="J127" s="105"/>
      <c r="K127" s="102"/>
      <c r="L127" s="102"/>
      <c r="M127" s="102"/>
      <c r="N127" s="40"/>
      <c r="O127" s="41"/>
    </row>
    <row r="128" spans="1:15" ht="15" customHeight="1" thickBot="1">
      <c r="A128" s="62"/>
      <c r="B128" s="63"/>
      <c r="C128" s="126" t="s">
        <v>109</v>
      </c>
      <c r="D128" s="127">
        <f aca="true" t="shared" si="15" ref="D128:O128">D127</f>
        <v>0</v>
      </c>
      <c r="E128" s="127">
        <f t="shared" si="15"/>
        <v>268513856</v>
      </c>
      <c r="F128" s="127">
        <f t="shared" si="15"/>
        <v>0</v>
      </c>
      <c r="G128" s="127">
        <f t="shared" si="15"/>
        <v>268513856</v>
      </c>
      <c r="H128" s="127">
        <f t="shared" si="15"/>
        <v>0</v>
      </c>
      <c r="I128" s="127">
        <f t="shared" si="15"/>
        <v>0</v>
      </c>
      <c r="J128" s="127">
        <f t="shared" si="15"/>
        <v>0</v>
      </c>
      <c r="K128" s="127">
        <f t="shared" si="15"/>
        <v>0</v>
      </c>
      <c r="L128" s="127">
        <f t="shared" si="15"/>
        <v>0</v>
      </c>
      <c r="M128" s="127">
        <f t="shared" si="15"/>
        <v>0</v>
      </c>
      <c r="N128" s="65">
        <f t="shared" si="15"/>
        <v>0</v>
      </c>
      <c r="O128" s="66">
        <f t="shared" si="15"/>
        <v>0</v>
      </c>
    </row>
    <row r="129" spans="1:15" ht="12" customHeight="1">
      <c r="A129" s="62"/>
      <c r="B129" s="63"/>
      <c r="C129" s="32"/>
      <c r="D129" s="108"/>
      <c r="E129" s="109"/>
      <c r="F129" s="109"/>
      <c r="G129" s="109"/>
      <c r="H129" s="109"/>
      <c r="I129" s="109"/>
      <c r="J129" s="109"/>
      <c r="K129" s="108"/>
      <c r="L129" s="108"/>
      <c r="M129" s="108"/>
      <c r="N129" s="42"/>
      <c r="O129" s="43"/>
    </row>
    <row r="130" spans="1:15" ht="12" customHeight="1">
      <c r="A130" s="62"/>
      <c r="B130" s="63"/>
      <c r="C130" s="22" t="s">
        <v>20</v>
      </c>
      <c r="D130" s="102"/>
      <c r="E130" s="105"/>
      <c r="F130" s="105"/>
      <c r="G130" s="105"/>
      <c r="H130" s="105"/>
      <c r="I130" s="105"/>
      <c r="J130" s="105"/>
      <c r="K130" s="102"/>
      <c r="L130" s="102"/>
      <c r="M130" s="102"/>
      <c r="N130" s="38"/>
      <c r="O130" s="39"/>
    </row>
    <row r="131" spans="1:15" ht="12" customHeight="1" hidden="1">
      <c r="A131" s="62"/>
      <c r="B131" s="63">
        <v>22003</v>
      </c>
      <c r="C131" s="123" t="s">
        <v>137</v>
      </c>
      <c r="D131" s="107"/>
      <c r="E131" s="92"/>
      <c r="F131" s="92"/>
      <c r="G131" s="92"/>
      <c r="H131" s="90">
        <f>D131+E131+F131-G131</f>
        <v>0</v>
      </c>
      <c r="I131" s="92"/>
      <c r="J131" s="92"/>
      <c r="K131" s="91"/>
      <c r="L131" s="91"/>
      <c r="M131" s="91"/>
      <c r="N131" s="40"/>
      <c r="O131" s="41"/>
    </row>
    <row r="132" spans="1:15" ht="12" customHeight="1" thickBot="1">
      <c r="A132" s="62"/>
      <c r="B132" s="63">
        <v>22777</v>
      </c>
      <c r="C132" s="45" t="s">
        <v>106</v>
      </c>
      <c r="D132" s="107"/>
      <c r="E132" s="92">
        <v>40671191.24</v>
      </c>
      <c r="F132" s="92"/>
      <c r="G132" s="92">
        <v>40671191.24</v>
      </c>
      <c r="H132" s="90">
        <f>D132+E132+F132-G132</f>
        <v>0</v>
      </c>
      <c r="I132" s="106"/>
      <c r="J132" s="106"/>
      <c r="K132" s="107"/>
      <c r="L132" s="107"/>
      <c r="M132" s="107"/>
      <c r="N132" s="40"/>
      <c r="O132" s="41"/>
    </row>
    <row r="133" spans="1:15" ht="15" customHeight="1" thickBot="1">
      <c r="A133" s="62"/>
      <c r="B133" s="63"/>
      <c r="C133" s="126" t="s">
        <v>110</v>
      </c>
      <c r="D133" s="127">
        <f>D132+D131</f>
        <v>0</v>
      </c>
      <c r="E133" s="127">
        <f aca="true" t="shared" si="16" ref="E133:M133">E132+E131</f>
        <v>40671191.24</v>
      </c>
      <c r="F133" s="127">
        <f t="shared" si="16"/>
        <v>0</v>
      </c>
      <c r="G133" s="127">
        <f t="shared" si="16"/>
        <v>40671191.24</v>
      </c>
      <c r="H133" s="127">
        <f t="shared" si="16"/>
        <v>0</v>
      </c>
      <c r="I133" s="127">
        <f t="shared" si="16"/>
        <v>0</v>
      </c>
      <c r="J133" s="127">
        <f t="shared" si="16"/>
        <v>0</v>
      </c>
      <c r="K133" s="127">
        <f t="shared" si="16"/>
        <v>0</v>
      </c>
      <c r="L133" s="127">
        <f t="shared" si="16"/>
        <v>0</v>
      </c>
      <c r="M133" s="127">
        <f t="shared" si="16"/>
        <v>0</v>
      </c>
      <c r="N133" s="65">
        <f>N132</f>
        <v>0</v>
      </c>
      <c r="O133" s="66">
        <f>O132</f>
        <v>0</v>
      </c>
    </row>
    <row r="134" spans="1:15" ht="12" customHeight="1">
      <c r="A134" s="62"/>
      <c r="B134" s="63"/>
      <c r="C134" s="32"/>
      <c r="D134" s="108"/>
      <c r="E134" s="109"/>
      <c r="F134" s="109"/>
      <c r="G134" s="109"/>
      <c r="H134" s="109"/>
      <c r="I134" s="109"/>
      <c r="J134" s="109"/>
      <c r="K134" s="108"/>
      <c r="L134" s="108"/>
      <c r="M134" s="108"/>
      <c r="N134" s="42"/>
      <c r="O134" s="43"/>
    </row>
    <row r="135" spans="1:15" ht="12" customHeight="1">
      <c r="A135" s="62"/>
      <c r="B135" s="63"/>
      <c r="C135" s="22" t="s">
        <v>21</v>
      </c>
      <c r="D135" s="102"/>
      <c r="E135" s="105"/>
      <c r="F135" s="105"/>
      <c r="G135" s="105"/>
      <c r="H135" s="105"/>
      <c r="I135" s="105"/>
      <c r="J135" s="105"/>
      <c r="K135" s="102"/>
      <c r="L135" s="102"/>
      <c r="M135" s="102"/>
      <c r="N135" s="38"/>
      <c r="O135" s="39"/>
    </row>
    <row r="136" spans="1:15" ht="12" customHeight="1">
      <c r="A136" s="62"/>
      <c r="B136" s="63">
        <v>15011</v>
      </c>
      <c r="C136" s="124" t="s">
        <v>138</v>
      </c>
      <c r="D136" s="88">
        <v>931400.59</v>
      </c>
      <c r="E136" s="89">
        <v>6392535.06</v>
      </c>
      <c r="F136" s="89"/>
      <c r="G136" s="89">
        <v>3288957.99</v>
      </c>
      <c r="H136" s="90">
        <f>D136+E136+F136-G136</f>
        <v>4034977.659999999</v>
      </c>
      <c r="I136" s="89"/>
      <c r="J136" s="89"/>
      <c r="K136" s="88"/>
      <c r="L136" s="88">
        <v>37019.93</v>
      </c>
      <c r="M136" s="90">
        <f>H136-K136+L136</f>
        <v>4071997.5899999994</v>
      </c>
      <c r="N136" s="38"/>
      <c r="O136" s="39"/>
    </row>
    <row r="137" spans="1:15" ht="12" customHeight="1">
      <c r="A137" s="62"/>
      <c r="B137" s="63">
        <v>15974</v>
      </c>
      <c r="C137" s="124" t="s">
        <v>139</v>
      </c>
      <c r="D137" s="88">
        <v>42924353.72</v>
      </c>
      <c r="E137" s="89">
        <v>193395053.01</v>
      </c>
      <c r="F137" s="89"/>
      <c r="G137" s="89">
        <f>111184650-3202.75</f>
        <v>111181447.25</v>
      </c>
      <c r="H137" s="90">
        <f>D137+E137+F137-G137</f>
        <v>125137959.47999999</v>
      </c>
      <c r="I137" s="89"/>
      <c r="J137" s="89"/>
      <c r="K137" s="88"/>
      <c r="L137" s="88"/>
      <c r="M137" s="90">
        <f>H137-K137+L137</f>
        <v>125137959.47999999</v>
      </c>
      <c r="N137" s="38"/>
      <c r="O137" s="39"/>
    </row>
    <row r="138" spans="1:15" ht="12" customHeight="1" thickBot="1">
      <c r="A138" s="62"/>
      <c r="B138" s="63">
        <v>15974</v>
      </c>
      <c r="C138" s="44" t="s">
        <v>187</v>
      </c>
      <c r="D138" s="88"/>
      <c r="E138" s="89">
        <v>1083107.76</v>
      </c>
      <c r="F138" s="89"/>
      <c r="G138" s="89"/>
      <c r="H138" s="90">
        <f>D138+E138+F138-G138</f>
        <v>1083107.76</v>
      </c>
      <c r="I138" s="89"/>
      <c r="J138" s="89"/>
      <c r="K138" s="88"/>
      <c r="L138" s="88"/>
      <c r="M138" s="88"/>
      <c r="N138" s="34"/>
      <c r="O138" s="35"/>
    </row>
    <row r="139" spans="1:15" ht="12" customHeight="1" hidden="1">
      <c r="A139" s="62"/>
      <c r="B139" s="63">
        <v>15827</v>
      </c>
      <c r="C139" s="44" t="s">
        <v>142</v>
      </c>
      <c r="D139" s="88"/>
      <c r="E139" s="89"/>
      <c r="F139" s="89"/>
      <c r="G139" s="89"/>
      <c r="H139" s="90">
        <f>D139+E139+F139-G139</f>
        <v>0</v>
      </c>
      <c r="I139" s="89"/>
      <c r="J139" s="89"/>
      <c r="K139" s="88"/>
      <c r="L139" s="88"/>
      <c r="M139" s="88"/>
      <c r="N139" s="34"/>
      <c r="O139" s="35"/>
    </row>
    <row r="140" spans="1:15" ht="12" customHeight="1" hidden="1" thickBot="1">
      <c r="A140" s="62"/>
      <c r="B140" s="63">
        <v>15835</v>
      </c>
      <c r="C140" s="45" t="s">
        <v>141</v>
      </c>
      <c r="D140" s="91"/>
      <c r="E140" s="92"/>
      <c r="F140" s="92"/>
      <c r="G140" s="92"/>
      <c r="H140" s="90">
        <f>D140+E140+F140-G140</f>
        <v>0</v>
      </c>
      <c r="I140" s="92"/>
      <c r="J140" s="92"/>
      <c r="K140" s="91"/>
      <c r="L140" s="91"/>
      <c r="M140" s="91"/>
      <c r="N140" s="36"/>
      <c r="O140" s="37"/>
    </row>
    <row r="141" spans="1:15" ht="14.25" customHeight="1" thickBot="1">
      <c r="A141" s="62"/>
      <c r="B141" s="119"/>
      <c r="C141" s="128" t="s">
        <v>22</v>
      </c>
      <c r="D141" s="127">
        <f>SUM(D136:D140)</f>
        <v>43855754.31</v>
      </c>
      <c r="E141" s="127">
        <f aca="true" t="shared" si="17" ref="E141:M141">SUM(E136:E140)</f>
        <v>200870695.82999998</v>
      </c>
      <c r="F141" s="127">
        <f t="shared" si="17"/>
        <v>0</v>
      </c>
      <c r="G141" s="127">
        <f t="shared" si="17"/>
        <v>114470405.24</v>
      </c>
      <c r="H141" s="127">
        <f t="shared" si="17"/>
        <v>130256044.89999999</v>
      </c>
      <c r="I141" s="127">
        <f t="shared" si="17"/>
        <v>0</v>
      </c>
      <c r="J141" s="127">
        <f t="shared" si="17"/>
        <v>0</v>
      </c>
      <c r="K141" s="127">
        <f t="shared" si="17"/>
        <v>0</v>
      </c>
      <c r="L141" s="127">
        <f t="shared" si="17"/>
        <v>37019.93</v>
      </c>
      <c r="M141" s="127">
        <f t="shared" si="17"/>
        <v>129209957.07</v>
      </c>
      <c r="N141" s="65">
        <f>SUM(N138:N140)</f>
        <v>0</v>
      </c>
      <c r="O141" s="66">
        <f>SUM(O138:O140)</f>
        <v>0</v>
      </c>
    </row>
    <row r="142" spans="1:15" ht="14.25" customHeight="1">
      <c r="A142" s="62"/>
      <c r="B142" s="119"/>
      <c r="C142" s="26"/>
      <c r="D142" s="108"/>
      <c r="E142" s="109"/>
      <c r="F142" s="109"/>
      <c r="G142" s="109"/>
      <c r="H142" s="109"/>
      <c r="I142" s="109"/>
      <c r="J142" s="109"/>
      <c r="K142" s="108"/>
      <c r="L142" s="108"/>
      <c r="M142" s="108"/>
      <c r="N142" s="132"/>
      <c r="O142" s="133"/>
    </row>
    <row r="143" spans="1:15" ht="14.25" customHeight="1">
      <c r="A143" s="62"/>
      <c r="B143" s="119"/>
      <c r="C143" s="22" t="s">
        <v>169</v>
      </c>
      <c r="D143" s="102"/>
      <c r="E143" s="105"/>
      <c r="F143" s="105"/>
      <c r="G143" s="105"/>
      <c r="H143" s="105"/>
      <c r="I143" s="105"/>
      <c r="J143" s="105"/>
      <c r="K143" s="102"/>
      <c r="L143" s="102"/>
      <c r="M143" s="102"/>
      <c r="N143" s="132"/>
      <c r="O143" s="133"/>
    </row>
    <row r="144" spans="1:15" ht="14.25" customHeight="1">
      <c r="A144" s="62"/>
      <c r="B144" s="63">
        <v>29014</v>
      </c>
      <c r="C144" s="44" t="s">
        <v>170</v>
      </c>
      <c r="D144" s="88"/>
      <c r="E144" s="89">
        <v>225630</v>
      </c>
      <c r="F144" s="89"/>
      <c r="G144" s="89">
        <v>225630</v>
      </c>
      <c r="H144" s="90">
        <f>D144+E144+F144-G144</f>
        <v>0</v>
      </c>
      <c r="I144" s="89"/>
      <c r="J144" s="89"/>
      <c r="K144" s="88"/>
      <c r="L144" s="88"/>
      <c r="M144" s="88"/>
      <c r="N144" s="132"/>
      <c r="O144" s="133"/>
    </row>
    <row r="145" spans="1:15" ht="14.25" customHeight="1" thickBot="1">
      <c r="A145" s="62"/>
      <c r="B145" s="63">
        <v>29501</v>
      </c>
      <c r="C145" s="44" t="s">
        <v>171</v>
      </c>
      <c r="D145" s="88"/>
      <c r="E145" s="89">
        <v>3314934</v>
      </c>
      <c r="F145" s="89"/>
      <c r="G145" s="89">
        <v>3314934</v>
      </c>
      <c r="H145" s="90">
        <f>D145+E145+F145-G145</f>
        <v>0</v>
      </c>
      <c r="I145" s="89"/>
      <c r="J145" s="89"/>
      <c r="K145" s="88"/>
      <c r="L145" s="88"/>
      <c r="M145" s="88"/>
      <c r="N145" s="132"/>
      <c r="O145" s="133"/>
    </row>
    <row r="146" spans="1:15" ht="14.25" customHeight="1" thickBot="1">
      <c r="A146" s="62"/>
      <c r="B146" s="119"/>
      <c r="C146" s="128" t="s">
        <v>173</v>
      </c>
      <c r="D146" s="127">
        <f aca="true" t="shared" si="18" ref="D146:M146">SUM(D143:D145)</f>
        <v>0</v>
      </c>
      <c r="E146" s="127">
        <f t="shared" si="18"/>
        <v>3540564</v>
      </c>
      <c r="F146" s="127">
        <f t="shared" si="18"/>
        <v>0</v>
      </c>
      <c r="G146" s="127">
        <f t="shared" si="18"/>
        <v>3540564</v>
      </c>
      <c r="H146" s="127">
        <f t="shared" si="18"/>
        <v>0</v>
      </c>
      <c r="I146" s="127">
        <f t="shared" si="18"/>
        <v>0</v>
      </c>
      <c r="J146" s="127">
        <f t="shared" si="18"/>
        <v>0</v>
      </c>
      <c r="K146" s="127">
        <f t="shared" si="18"/>
        <v>0</v>
      </c>
      <c r="L146" s="127">
        <f t="shared" si="18"/>
        <v>0</v>
      </c>
      <c r="M146" s="127">
        <f t="shared" si="18"/>
        <v>0</v>
      </c>
      <c r="N146" s="132"/>
      <c r="O146" s="133"/>
    </row>
    <row r="147" spans="1:15" ht="14.25" customHeight="1">
      <c r="A147" s="62"/>
      <c r="B147" s="63"/>
      <c r="C147" s="143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73"/>
      <c r="O147" s="74"/>
    </row>
    <row r="148" spans="1:15" ht="14.25" customHeight="1" hidden="1">
      <c r="A148" s="62"/>
      <c r="B148" s="63"/>
      <c r="C148" s="32" t="s">
        <v>145</v>
      </c>
      <c r="D148" s="108"/>
      <c r="E148" s="109"/>
      <c r="F148" s="109"/>
      <c r="G148" s="109"/>
      <c r="H148" s="109"/>
      <c r="I148" s="109"/>
      <c r="J148" s="109"/>
      <c r="K148" s="108"/>
      <c r="L148" s="108"/>
      <c r="M148" s="108"/>
      <c r="N148" s="73"/>
      <c r="O148" s="74"/>
    </row>
    <row r="149" spans="1:15" ht="14.25" customHeight="1" hidden="1">
      <c r="A149" s="62"/>
      <c r="B149" s="63">
        <v>7938</v>
      </c>
      <c r="C149" s="75" t="s">
        <v>146</v>
      </c>
      <c r="D149" s="102"/>
      <c r="E149" s="89"/>
      <c r="F149" s="89"/>
      <c r="G149" s="89"/>
      <c r="H149" s="93">
        <f>D149+E149-G149</f>
        <v>0</v>
      </c>
      <c r="I149" s="105"/>
      <c r="J149" s="89"/>
      <c r="K149" s="102"/>
      <c r="L149" s="102"/>
      <c r="M149" s="102"/>
      <c r="N149" s="73"/>
      <c r="O149" s="74"/>
    </row>
    <row r="150" spans="1:15" ht="14.25" customHeight="1" hidden="1" thickBot="1">
      <c r="A150" s="62"/>
      <c r="B150" s="63"/>
      <c r="C150" s="76"/>
      <c r="D150" s="107"/>
      <c r="E150" s="106"/>
      <c r="F150" s="106"/>
      <c r="G150" s="106"/>
      <c r="H150" s="106"/>
      <c r="I150" s="106"/>
      <c r="J150" s="106"/>
      <c r="K150" s="107"/>
      <c r="L150" s="107"/>
      <c r="M150" s="107"/>
      <c r="N150" s="73"/>
      <c r="O150" s="74"/>
    </row>
    <row r="151" spans="1:15" ht="14.25" customHeight="1" hidden="1" thickBot="1">
      <c r="A151" s="62"/>
      <c r="B151" s="63"/>
      <c r="C151" s="126" t="s">
        <v>78</v>
      </c>
      <c r="D151" s="127">
        <f>D149+D150</f>
        <v>0</v>
      </c>
      <c r="E151" s="127">
        <f>E149+E150</f>
        <v>0</v>
      </c>
      <c r="F151" s="127"/>
      <c r="G151" s="127">
        <f aca="true" t="shared" si="19" ref="G151:M151">G149+G150</f>
        <v>0</v>
      </c>
      <c r="H151" s="127">
        <f t="shared" si="19"/>
        <v>0</v>
      </c>
      <c r="I151" s="127">
        <f t="shared" si="19"/>
        <v>0</v>
      </c>
      <c r="J151" s="127">
        <f t="shared" si="19"/>
        <v>0</v>
      </c>
      <c r="K151" s="127">
        <f t="shared" si="19"/>
        <v>0</v>
      </c>
      <c r="L151" s="127">
        <f t="shared" si="19"/>
        <v>0</v>
      </c>
      <c r="M151" s="127">
        <f t="shared" si="19"/>
        <v>0</v>
      </c>
      <c r="N151" s="73"/>
      <c r="O151" s="74"/>
    </row>
    <row r="152" spans="1:15" ht="14.25" customHeight="1" hidden="1">
      <c r="A152" s="62"/>
      <c r="B152" s="63"/>
      <c r="C152" s="72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73"/>
      <c r="O152" s="74"/>
    </row>
    <row r="153" spans="1:15" ht="12" customHeight="1" hidden="1">
      <c r="A153" s="62"/>
      <c r="B153" s="63"/>
      <c r="C153" s="22" t="s">
        <v>77</v>
      </c>
      <c r="D153" s="102"/>
      <c r="E153" s="105"/>
      <c r="F153" s="105"/>
      <c r="G153" s="105"/>
      <c r="H153" s="105"/>
      <c r="I153" s="105"/>
      <c r="J153" s="105"/>
      <c r="K153" s="102"/>
      <c r="L153" s="102"/>
      <c r="M153" s="102"/>
      <c r="N153" s="38"/>
      <c r="O153" s="39"/>
    </row>
    <row r="154" spans="1:15" ht="14.25" customHeight="1" hidden="1">
      <c r="A154" s="62"/>
      <c r="B154" s="63"/>
      <c r="C154" s="75" t="s">
        <v>79</v>
      </c>
      <c r="D154" s="102"/>
      <c r="E154" s="89"/>
      <c r="F154" s="89"/>
      <c r="G154" s="89"/>
      <c r="H154" s="93">
        <f>D154+E154-G154</f>
        <v>0</v>
      </c>
      <c r="I154" s="105"/>
      <c r="J154" s="89">
        <f>H154+I154</f>
        <v>0</v>
      </c>
      <c r="K154" s="102"/>
      <c r="L154" s="102"/>
      <c r="M154" s="102"/>
      <c r="N154" s="38"/>
      <c r="O154" s="39"/>
    </row>
    <row r="155" spans="1:15" ht="14.25" customHeight="1" hidden="1" thickBot="1">
      <c r="A155" s="62"/>
      <c r="B155" s="63"/>
      <c r="C155" s="76"/>
      <c r="D155" s="107"/>
      <c r="E155" s="106"/>
      <c r="F155" s="106"/>
      <c r="G155" s="106"/>
      <c r="H155" s="106"/>
      <c r="I155" s="106"/>
      <c r="J155" s="106"/>
      <c r="K155" s="107"/>
      <c r="L155" s="107"/>
      <c r="M155" s="107"/>
      <c r="N155" s="40"/>
      <c r="O155" s="41"/>
    </row>
    <row r="156" spans="1:15" ht="14.25" customHeight="1" hidden="1" thickBot="1">
      <c r="A156" s="62"/>
      <c r="B156" s="63"/>
      <c r="C156" s="111" t="s">
        <v>78</v>
      </c>
      <c r="D156" s="112">
        <f>D154+D155</f>
        <v>0</v>
      </c>
      <c r="E156" s="112">
        <f>E154+E155</f>
        <v>0</v>
      </c>
      <c r="F156" s="112"/>
      <c r="G156" s="112">
        <f aca="true" t="shared" si="20" ref="G156:M156">G154+G155</f>
        <v>0</v>
      </c>
      <c r="H156" s="112">
        <f t="shared" si="20"/>
        <v>0</v>
      </c>
      <c r="I156" s="112">
        <f t="shared" si="20"/>
        <v>0</v>
      </c>
      <c r="J156" s="112">
        <f t="shared" si="20"/>
        <v>0</v>
      </c>
      <c r="K156" s="112">
        <f t="shared" si="20"/>
        <v>0</v>
      </c>
      <c r="L156" s="112">
        <f t="shared" si="20"/>
        <v>0</v>
      </c>
      <c r="M156" s="112">
        <f t="shared" si="20"/>
        <v>0</v>
      </c>
      <c r="N156" s="65">
        <f>N154+N155</f>
        <v>0</v>
      </c>
      <c r="O156" s="66">
        <f>O154+O155</f>
        <v>0</v>
      </c>
    </row>
    <row r="157" spans="1:15" ht="14.25" customHeight="1" hidden="1">
      <c r="A157" s="62"/>
      <c r="B157" s="63"/>
      <c r="C157" s="72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73"/>
      <c r="O157" s="74"/>
    </row>
    <row r="158" spans="1:15" ht="12" customHeight="1">
      <c r="A158" s="62"/>
      <c r="B158" s="63"/>
      <c r="C158" s="22" t="s">
        <v>23</v>
      </c>
      <c r="D158" s="102"/>
      <c r="E158" s="105"/>
      <c r="F158" s="105"/>
      <c r="G158" s="105"/>
      <c r="H158" s="105"/>
      <c r="I158" s="105"/>
      <c r="J158" s="105"/>
      <c r="K158" s="102"/>
      <c r="L158" s="102"/>
      <c r="M158" s="102"/>
      <c r="N158" s="38"/>
      <c r="O158" s="39"/>
    </row>
    <row r="159" spans="1:15" ht="12" customHeight="1" thickBot="1">
      <c r="A159" s="63">
        <v>2310158</v>
      </c>
      <c r="B159" s="63"/>
      <c r="C159" s="44" t="s">
        <v>177</v>
      </c>
      <c r="D159" s="89"/>
      <c r="E159" s="89">
        <v>507544.22</v>
      </c>
      <c r="F159" s="89"/>
      <c r="G159" s="89"/>
      <c r="H159" s="90">
        <f>D159+E159+F159-G159</f>
        <v>507544.22</v>
      </c>
      <c r="I159" s="89"/>
      <c r="J159" s="89"/>
      <c r="K159" s="88"/>
      <c r="L159" s="88"/>
      <c r="M159" s="90">
        <v>507544.22</v>
      </c>
      <c r="N159" s="34"/>
      <c r="O159" s="35"/>
    </row>
    <row r="160" spans="1:15" ht="12" customHeight="1" hidden="1">
      <c r="A160" s="63">
        <v>2312400</v>
      </c>
      <c r="B160" s="63">
        <v>95113</v>
      </c>
      <c r="C160" s="44" t="s">
        <v>107</v>
      </c>
      <c r="D160" s="89"/>
      <c r="E160" s="89"/>
      <c r="F160" s="89"/>
      <c r="G160" s="89"/>
      <c r="H160" s="90">
        <f>D160+E160+F160-G160</f>
        <v>0</v>
      </c>
      <c r="I160" s="89"/>
      <c r="J160" s="89"/>
      <c r="K160" s="88"/>
      <c r="L160" s="88"/>
      <c r="M160" s="90"/>
      <c r="N160" s="34"/>
      <c r="O160" s="35"/>
    </row>
    <row r="161" spans="1:15" ht="12" customHeight="1" hidden="1">
      <c r="A161" s="63">
        <v>2312500</v>
      </c>
      <c r="B161" s="63">
        <v>95113</v>
      </c>
      <c r="C161" s="44" t="s">
        <v>73</v>
      </c>
      <c r="D161" s="89"/>
      <c r="E161" s="89"/>
      <c r="F161" s="89"/>
      <c r="G161" s="89"/>
      <c r="H161" s="90">
        <f>D161+E161+F161-G161</f>
        <v>0</v>
      </c>
      <c r="I161" s="89"/>
      <c r="J161" s="89"/>
      <c r="K161" s="88"/>
      <c r="L161" s="88"/>
      <c r="M161" s="88"/>
      <c r="N161" s="34"/>
      <c r="O161" s="35"/>
    </row>
    <row r="162" spans="1:15" ht="12" customHeight="1" hidden="1">
      <c r="A162" s="63">
        <v>2310500</v>
      </c>
      <c r="B162" s="63">
        <v>95113</v>
      </c>
      <c r="C162" s="114" t="s">
        <v>108</v>
      </c>
      <c r="D162" s="92"/>
      <c r="E162" s="92"/>
      <c r="F162" s="92"/>
      <c r="G162" s="92"/>
      <c r="H162" s="90">
        <f>D162+E162+F162-G162</f>
        <v>0</v>
      </c>
      <c r="I162" s="92"/>
      <c r="J162" s="92"/>
      <c r="K162" s="91"/>
      <c r="L162" s="91"/>
      <c r="M162" s="91"/>
      <c r="N162" s="36"/>
      <c r="O162" s="37"/>
    </row>
    <row r="163" spans="1:15" ht="12" customHeight="1" hidden="1">
      <c r="A163" s="63">
        <v>2310500</v>
      </c>
      <c r="B163" s="63">
        <v>95029</v>
      </c>
      <c r="C163" s="117" t="s">
        <v>91</v>
      </c>
      <c r="D163" s="92"/>
      <c r="E163" s="92"/>
      <c r="F163" s="92"/>
      <c r="G163" s="92"/>
      <c r="H163" s="90">
        <f>D163+E163+F163-G163</f>
        <v>0</v>
      </c>
      <c r="I163" s="92"/>
      <c r="J163" s="92"/>
      <c r="K163" s="91"/>
      <c r="L163" s="91"/>
      <c r="M163" s="91"/>
      <c r="N163" s="36"/>
      <c r="O163" s="37"/>
    </row>
    <row r="164" spans="1:15" ht="12" customHeight="1" hidden="1" thickBot="1">
      <c r="A164" s="63">
        <v>2315600</v>
      </c>
      <c r="B164" s="63">
        <v>95529</v>
      </c>
      <c r="C164" s="45" t="s">
        <v>81</v>
      </c>
      <c r="D164" s="91"/>
      <c r="E164" s="92"/>
      <c r="F164" s="92"/>
      <c r="G164" s="92"/>
      <c r="H164" s="93">
        <f>D164+E164-G164</f>
        <v>0</v>
      </c>
      <c r="I164" s="92"/>
      <c r="J164" s="92"/>
      <c r="K164" s="91"/>
      <c r="L164" s="91"/>
      <c r="M164" s="91"/>
      <c r="N164" s="36"/>
      <c r="O164" s="37"/>
    </row>
    <row r="165" spans="1:15" ht="15" customHeight="1" thickBot="1">
      <c r="A165" s="62"/>
      <c r="B165" s="64">
        <v>95113.95823</v>
      </c>
      <c r="C165" s="128" t="s">
        <v>24</v>
      </c>
      <c r="D165" s="127">
        <f aca="true" t="shared" si="21" ref="D165:O165">SUM(D159:D164)</f>
        <v>0</v>
      </c>
      <c r="E165" s="127">
        <f t="shared" si="21"/>
        <v>507544.22</v>
      </c>
      <c r="F165" s="127">
        <f t="shared" si="21"/>
        <v>0</v>
      </c>
      <c r="G165" s="127">
        <f t="shared" si="21"/>
        <v>0</v>
      </c>
      <c r="H165" s="127">
        <f t="shared" si="21"/>
        <v>507544.22</v>
      </c>
      <c r="I165" s="127">
        <f t="shared" si="21"/>
        <v>0</v>
      </c>
      <c r="J165" s="127">
        <f t="shared" si="21"/>
        <v>0</v>
      </c>
      <c r="K165" s="127">
        <f t="shared" si="21"/>
        <v>0</v>
      </c>
      <c r="L165" s="127">
        <f t="shared" si="21"/>
        <v>0</v>
      </c>
      <c r="M165" s="127">
        <f t="shared" si="21"/>
        <v>507544.22</v>
      </c>
      <c r="N165" s="65">
        <f t="shared" si="21"/>
        <v>0</v>
      </c>
      <c r="O165" s="66">
        <f t="shared" si="21"/>
        <v>0</v>
      </c>
    </row>
    <row r="166" spans="1:15" ht="12" customHeight="1">
      <c r="A166" s="62"/>
      <c r="B166" s="63"/>
      <c r="C166" s="32"/>
      <c r="D166" s="108"/>
      <c r="E166" s="109"/>
      <c r="F166" s="109"/>
      <c r="G166" s="109"/>
      <c r="H166" s="109"/>
      <c r="I166" s="109"/>
      <c r="J166" s="109"/>
      <c r="K166" s="108"/>
      <c r="L166" s="108"/>
      <c r="M166" s="108"/>
      <c r="N166" s="42"/>
      <c r="O166" s="43"/>
    </row>
    <row r="167" spans="1:15" ht="12" customHeight="1">
      <c r="A167" s="62"/>
      <c r="B167" s="63"/>
      <c r="C167" s="19" t="s">
        <v>25</v>
      </c>
      <c r="D167" s="102"/>
      <c r="E167" s="105"/>
      <c r="F167" s="105"/>
      <c r="G167" s="105"/>
      <c r="H167" s="105"/>
      <c r="I167" s="105"/>
      <c r="J167" s="105"/>
      <c r="K167" s="102"/>
      <c r="L167" s="102"/>
      <c r="M167" s="102"/>
      <c r="N167" s="38"/>
      <c r="O167" s="39"/>
    </row>
    <row r="168" spans="1:15" ht="12" customHeight="1" thickBot="1">
      <c r="A168" s="62"/>
      <c r="B168" s="63">
        <v>97573</v>
      </c>
      <c r="C168" s="45" t="s">
        <v>143</v>
      </c>
      <c r="D168" s="107"/>
      <c r="E168" s="92">
        <v>60916282.49</v>
      </c>
      <c r="F168" s="92"/>
      <c r="G168" s="92">
        <v>60916282.49</v>
      </c>
      <c r="H168" s="93">
        <f>D168+E168-G168</f>
        <v>0</v>
      </c>
      <c r="I168" s="106"/>
      <c r="J168" s="106"/>
      <c r="K168" s="107"/>
      <c r="L168" s="107"/>
      <c r="M168" s="107"/>
      <c r="N168" s="40"/>
      <c r="O168" s="41"/>
    </row>
    <row r="169" spans="1:15" ht="15" customHeight="1" thickBot="1">
      <c r="A169" s="62"/>
      <c r="B169" s="63"/>
      <c r="C169" s="128" t="s">
        <v>26</v>
      </c>
      <c r="D169" s="127">
        <f>D168</f>
        <v>0</v>
      </c>
      <c r="E169" s="127">
        <f aca="true" t="shared" si="22" ref="E169:M169">E168</f>
        <v>60916282.49</v>
      </c>
      <c r="F169" s="127"/>
      <c r="G169" s="127">
        <f t="shared" si="22"/>
        <v>60916282.49</v>
      </c>
      <c r="H169" s="127">
        <f t="shared" si="22"/>
        <v>0</v>
      </c>
      <c r="I169" s="127">
        <f t="shared" si="22"/>
        <v>0</v>
      </c>
      <c r="J169" s="127">
        <f t="shared" si="22"/>
        <v>0</v>
      </c>
      <c r="K169" s="127">
        <f t="shared" si="22"/>
        <v>0</v>
      </c>
      <c r="L169" s="127">
        <f t="shared" si="22"/>
        <v>0</v>
      </c>
      <c r="M169" s="127">
        <f t="shared" si="22"/>
        <v>0</v>
      </c>
      <c r="N169" s="65">
        <f>N168</f>
        <v>0</v>
      </c>
      <c r="O169" s="66">
        <f>O168</f>
        <v>0</v>
      </c>
    </row>
    <row r="170" spans="1:15" ht="12" customHeight="1" hidden="1">
      <c r="A170" s="62"/>
      <c r="B170" s="63"/>
      <c r="C170" s="26"/>
      <c r="D170" s="108"/>
      <c r="E170" s="109"/>
      <c r="F170" s="109"/>
      <c r="G170" s="109"/>
      <c r="H170" s="109"/>
      <c r="I170" s="109"/>
      <c r="J170" s="109"/>
      <c r="K170" s="108"/>
      <c r="L170" s="108"/>
      <c r="M170" s="108"/>
      <c r="N170" s="42"/>
      <c r="O170" s="43"/>
    </row>
    <row r="171" spans="1:15" ht="12" customHeight="1" hidden="1">
      <c r="A171" s="62"/>
      <c r="B171" s="63"/>
      <c r="C171" s="22" t="s">
        <v>101</v>
      </c>
      <c r="D171" s="102"/>
      <c r="E171" s="105"/>
      <c r="F171" s="105"/>
      <c r="G171" s="105"/>
      <c r="H171" s="105"/>
      <c r="I171" s="105"/>
      <c r="J171" s="105"/>
      <c r="K171" s="102"/>
      <c r="L171" s="102"/>
      <c r="M171" s="102"/>
      <c r="N171" s="38"/>
      <c r="O171" s="39"/>
    </row>
    <row r="172" spans="1:15" ht="12" customHeight="1" hidden="1">
      <c r="A172" s="62"/>
      <c r="B172" s="64" t="s">
        <v>100</v>
      </c>
      <c r="C172" s="44" t="s">
        <v>76</v>
      </c>
      <c r="D172" s="88"/>
      <c r="E172" s="89"/>
      <c r="F172" s="89"/>
      <c r="G172" s="89"/>
      <c r="H172" s="90">
        <f>D172+E172+F172-G172</f>
        <v>0</v>
      </c>
      <c r="I172" s="89"/>
      <c r="J172" s="89"/>
      <c r="K172" s="88"/>
      <c r="L172" s="88"/>
      <c r="M172" s="88"/>
      <c r="N172" s="34"/>
      <c r="O172" s="35"/>
    </row>
    <row r="173" spans="1:15" ht="12" customHeight="1" hidden="1" thickBot="1">
      <c r="A173" s="62"/>
      <c r="B173" s="64" t="s">
        <v>100</v>
      </c>
      <c r="C173" s="44" t="s">
        <v>52</v>
      </c>
      <c r="D173" s="88"/>
      <c r="E173" s="89"/>
      <c r="F173" s="89"/>
      <c r="G173" s="89"/>
      <c r="H173" s="90">
        <f>D173+E173+F173-G173</f>
        <v>0</v>
      </c>
      <c r="I173" s="89"/>
      <c r="J173" s="89"/>
      <c r="K173" s="88"/>
      <c r="L173" s="88"/>
      <c r="M173" s="88"/>
      <c r="N173" s="34"/>
      <c r="O173" s="35"/>
    </row>
    <row r="174" spans="1:15" ht="15" customHeight="1" hidden="1" thickBot="1">
      <c r="A174" s="62"/>
      <c r="B174" s="63"/>
      <c r="C174" s="128" t="s">
        <v>27</v>
      </c>
      <c r="D174" s="127">
        <f aca="true" t="shared" si="23" ref="D174:O174">SUM(D171:D173)</f>
        <v>0</v>
      </c>
      <c r="E174" s="127">
        <f t="shared" si="23"/>
        <v>0</v>
      </c>
      <c r="F174" s="127">
        <f t="shared" si="23"/>
        <v>0</v>
      </c>
      <c r="G174" s="127">
        <f t="shared" si="23"/>
        <v>0</v>
      </c>
      <c r="H174" s="127">
        <f t="shared" si="23"/>
        <v>0</v>
      </c>
      <c r="I174" s="127">
        <f t="shared" si="23"/>
        <v>0</v>
      </c>
      <c r="J174" s="127">
        <f t="shared" si="23"/>
        <v>0</v>
      </c>
      <c r="K174" s="127">
        <f t="shared" si="23"/>
        <v>0</v>
      </c>
      <c r="L174" s="127">
        <f t="shared" si="23"/>
        <v>0</v>
      </c>
      <c r="M174" s="127">
        <f t="shared" si="23"/>
        <v>0</v>
      </c>
      <c r="N174" s="65">
        <f t="shared" si="23"/>
        <v>0</v>
      </c>
      <c r="O174" s="66">
        <f t="shared" si="23"/>
        <v>0</v>
      </c>
    </row>
    <row r="175" spans="1:15" ht="12" customHeight="1" hidden="1">
      <c r="A175" s="62"/>
      <c r="B175" s="63"/>
      <c r="C175" s="32"/>
      <c r="D175" s="108"/>
      <c r="E175" s="109"/>
      <c r="F175" s="109"/>
      <c r="G175" s="109"/>
      <c r="H175" s="109"/>
      <c r="I175" s="109"/>
      <c r="J175" s="109"/>
      <c r="K175" s="108"/>
      <c r="L175" s="108"/>
      <c r="M175" s="108"/>
      <c r="N175" s="42"/>
      <c r="O175" s="43"/>
    </row>
    <row r="176" spans="1:15" ht="12" customHeight="1" hidden="1">
      <c r="A176" s="62"/>
      <c r="B176" s="63"/>
      <c r="C176" s="22" t="s">
        <v>28</v>
      </c>
      <c r="D176" s="102"/>
      <c r="E176" s="105"/>
      <c r="F176" s="105"/>
      <c r="G176" s="105"/>
      <c r="H176" s="105"/>
      <c r="I176" s="105"/>
      <c r="J176" s="105"/>
      <c r="K176" s="102"/>
      <c r="L176" s="102"/>
      <c r="M176" s="102"/>
      <c r="N176" s="38"/>
      <c r="O176" s="39"/>
    </row>
    <row r="177" spans="1:15" ht="12" customHeight="1" hidden="1">
      <c r="A177" s="62"/>
      <c r="B177" s="63" t="s">
        <v>151</v>
      </c>
      <c r="C177" s="44" t="s">
        <v>144</v>
      </c>
      <c r="D177" s="102"/>
      <c r="E177" s="89"/>
      <c r="F177" s="89"/>
      <c r="G177" s="105"/>
      <c r="H177" s="93">
        <f>D177+E177-G177</f>
        <v>0</v>
      </c>
      <c r="I177" s="105"/>
      <c r="J177" s="105"/>
      <c r="K177" s="102"/>
      <c r="L177" s="102"/>
      <c r="M177" s="102"/>
      <c r="N177" s="80"/>
      <c r="O177" s="35"/>
    </row>
    <row r="178" spans="1:15" ht="12" customHeight="1" hidden="1" thickBot="1">
      <c r="A178" s="62"/>
      <c r="B178" s="63"/>
      <c r="C178" s="76" t="s">
        <v>29</v>
      </c>
      <c r="D178" s="107"/>
      <c r="E178" s="106"/>
      <c r="F178" s="106"/>
      <c r="G178" s="106"/>
      <c r="H178" s="106"/>
      <c r="I178" s="106"/>
      <c r="J178" s="106"/>
      <c r="K178" s="107"/>
      <c r="L178" s="107"/>
      <c r="M178" s="107"/>
      <c r="N178" s="40"/>
      <c r="O178" s="41"/>
    </row>
    <row r="179" spans="1:15" ht="15" customHeight="1" hidden="1" thickBot="1">
      <c r="A179" s="62"/>
      <c r="B179" s="63"/>
      <c r="C179" s="126" t="s">
        <v>30</v>
      </c>
      <c r="D179" s="127">
        <f>D177+D178</f>
        <v>0</v>
      </c>
      <c r="E179" s="127">
        <f>E177+E178</f>
        <v>0</v>
      </c>
      <c r="F179" s="127"/>
      <c r="G179" s="127">
        <f aca="true" t="shared" si="24" ref="G179:M179">G177+G178</f>
        <v>0</v>
      </c>
      <c r="H179" s="127">
        <f t="shared" si="24"/>
        <v>0</v>
      </c>
      <c r="I179" s="127">
        <f t="shared" si="24"/>
        <v>0</v>
      </c>
      <c r="J179" s="127">
        <f t="shared" si="24"/>
        <v>0</v>
      </c>
      <c r="K179" s="127">
        <f t="shared" si="24"/>
        <v>0</v>
      </c>
      <c r="L179" s="127">
        <f t="shared" si="24"/>
        <v>0</v>
      </c>
      <c r="M179" s="127">
        <f t="shared" si="24"/>
        <v>0</v>
      </c>
      <c r="N179" s="65">
        <f>N177+N178</f>
        <v>0</v>
      </c>
      <c r="O179" s="66">
        <f>O177+O178</f>
        <v>0</v>
      </c>
    </row>
    <row r="180" spans="1:15" ht="12" customHeight="1">
      <c r="A180" s="62"/>
      <c r="B180" s="63"/>
      <c r="C180" s="32"/>
      <c r="D180" s="108"/>
      <c r="E180" s="109"/>
      <c r="F180" s="109"/>
      <c r="G180" s="109"/>
      <c r="H180" s="109"/>
      <c r="I180" s="109"/>
      <c r="J180" s="109"/>
      <c r="K180" s="108"/>
      <c r="L180" s="108"/>
      <c r="M180" s="108"/>
      <c r="N180" s="42"/>
      <c r="O180" s="43"/>
    </row>
    <row r="181" spans="1:15" ht="12" customHeight="1">
      <c r="A181" s="62"/>
      <c r="B181" s="63"/>
      <c r="C181" s="78" t="s">
        <v>31</v>
      </c>
      <c r="D181" s="102"/>
      <c r="E181" s="105"/>
      <c r="F181" s="105"/>
      <c r="G181" s="105"/>
      <c r="H181" s="105"/>
      <c r="I181" s="105"/>
      <c r="J181" s="105"/>
      <c r="K181" s="102"/>
      <c r="L181" s="102"/>
      <c r="M181" s="102"/>
      <c r="N181" s="38"/>
      <c r="O181" s="39"/>
    </row>
    <row r="182" spans="1:15" ht="12" customHeight="1">
      <c r="A182" s="62"/>
      <c r="B182" s="63">
        <v>4359</v>
      </c>
      <c r="C182" s="48" t="s">
        <v>80</v>
      </c>
      <c r="D182" s="107"/>
      <c r="E182" s="92">
        <v>88000</v>
      </c>
      <c r="F182" s="92"/>
      <c r="G182" s="92">
        <v>88000</v>
      </c>
      <c r="H182" s="90">
        <f>D182+E182+F182-G182</f>
        <v>0</v>
      </c>
      <c r="I182" s="92"/>
      <c r="J182" s="92"/>
      <c r="K182" s="91"/>
      <c r="L182" s="91"/>
      <c r="M182" s="91"/>
      <c r="N182" s="36"/>
      <c r="O182" s="37"/>
    </row>
    <row r="183" spans="1:15" ht="12" customHeight="1" thickBot="1">
      <c r="A183" s="62"/>
      <c r="B183" s="63">
        <v>4001</v>
      </c>
      <c r="C183" s="45" t="s">
        <v>32</v>
      </c>
      <c r="D183" s="107"/>
      <c r="E183" s="92">
        <v>234200</v>
      </c>
      <c r="F183" s="92"/>
      <c r="G183" s="92">
        <v>218531</v>
      </c>
      <c r="H183" s="90">
        <f>D183+E183+F183-G183</f>
        <v>15669</v>
      </c>
      <c r="I183" s="106"/>
      <c r="J183" s="89">
        <v>15669</v>
      </c>
      <c r="K183" s="107"/>
      <c r="L183" s="107"/>
      <c r="M183" s="107"/>
      <c r="N183" s="40"/>
      <c r="O183" s="41"/>
    </row>
    <row r="184" spans="1:15" ht="15" customHeight="1" thickBot="1">
      <c r="A184" s="62"/>
      <c r="B184" s="63"/>
      <c r="C184" s="128" t="s">
        <v>33</v>
      </c>
      <c r="D184" s="127">
        <f>D183+D182</f>
        <v>0</v>
      </c>
      <c r="E184" s="127">
        <f aca="true" t="shared" si="25" ref="E184:O184">E183+E182</f>
        <v>322200</v>
      </c>
      <c r="F184" s="127">
        <f t="shared" si="25"/>
        <v>0</v>
      </c>
      <c r="G184" s="127">
        <f t="shared" si="25"/>
        <v>306531</v>
      </c>
      <c r="H184" s="127">
        <f t="shared" si="25"/>
        <v>15669</v>
      </c>
      <c r="I184" s="127">
        <f t="shared" si="25"/>
        <v>0</v>
      </c>
      <c r="J184" s="127">
        <f t="shared" si="25"/>
        <v>15669</v>
      </c>
      <c r="K184" s="127">
        <f t="shared" si="25"/>
        <v>0</v>
      </c>
      <c r="L184" s="127">
        <f t="shared" si="25"/>
        <v>0</v>
      </c>
      <c r="M184" s="127">
        <f t="shared" si="25"/>
        <v>0</v>
      </c>
      <c r="N184" s="65">
        <f t="shared" si="25"/>
        <v>0</v>
      </c>
      <c r="O184" s="77">
        <f t="shared" si="25"/>
        <v>0</v>
      </c>
    </row>
    <row r="185" spans="1:15" ht="12" customHeight="1">
      <c r="A185" s="62"/>
      <c r="B185" s="63"/>
      <c r="C185" s="33"/>
      <c r="D185" s="108"/>
      <c r="E185" s="109"/>
      <c r="F185" s="109"/>
      <c r="G185" s="109"/>
      <c r="H185" s="109"/>
      <c r="I185" s="109"/>
      <c r="J185" s="109"/>
      <c r="K185" s="108"/>
      <c r="L185" s="108"/>
      <c r="M185" s="108"/>
      <c r="N185" s="42"/>
      <c r="O185" s="43"/>
    </row>
    <row r="186" spans="1:15" ht="12" customHeight="1" hidden="1">
      <c r="A186" s="62"/>
      <c r="B186" s="63"/>
      <c r="C186" s="24" t="s">
        <v>34</v>
      </c>
      <c r="D186" s="102"/>
      <c r="E186" s="105"/>
      <c r="F186" s="105"/>
      <c r="G186" s="105"/>
      <c r="H186" s="105"/>
      <c r="I186" s="105"/>
      <c r="J186" s="105"/>
      <c r="K186" s="102"/>
      <c r="L186" s="102"/>
      <c r="M186" s="102"/>
      <c r="N186" s="38"/>
      <c r="O186" s="39"/>
    </row>
    <row r="187" spans="1:15" ht="12" customHeight="1" hidden="1">
      <c r="A187" s="62"/>
      <c r="B187" s="63"/>
      <c r="C187" s="21" t="s">
        <v>35</v>
      </c>
      <c r="D187" s="102"/>
      <c r="E187" s="105"/>
      <c r="F187" s="105"/>
      <c r="G187" s="105"/>
      <c r="H187" s="105"/>
      <c r="I187" s="105"/>
      <c r="J187" s="105"/>
      <c r="K187" s="102"/>
      <c r="L187" s="102"/>
      <c r="M187" s="102"/>
      <c r="N187" s="38"/>
      <c r="O187" s="39"/>
    </row>
    <row r="188" spans="1:15" ht="12" customHeight="1" hidden="1">
      <c r="A188" s="62"/>
      <c r="B188" s="63"/>
      <c r="C188" s="25" t="s">
        <v>36</v>
      </c>
      <c r="D188" s="102"/>
      <c r="E188" s="105"/>
      <c r="F188" s="105"/>
      <c r="G188" s="105"/>
      <c r="H188" s="105"/>
      <c r="I188" s="105"/>
      <c r="J188" s="105"/>
      <c r="K188" s="102"/>
      <c r="L188" s="102"/>
      <c r="M188" s="102"/>
      <c r="N188" s="38"/>
      <c r="O188" s="39"/>
    </row>
    <row r="189" spans="1:15" ht="12" customHeight="1" hidden="1">
      <c r="A189" s="62"/>
      <c r="B189" s="63"/>
      <c r="C189" s="24"/>
      <c r="D189" s="102"/>
      <c r="E189" s="105"/>
      <c r="F189" s="105"/>
      <c r="G189" s="105"/>
      <c r="H189" s="105"/>
      <c r="I189" s="105"/>
      <c r="J189" s="105"/>
      <c r="K189" s="102"/>
      <c r="L189" s="102"/>
      <c r="M189" s="102"/>
      <c r="N189" s="38"/>
      <c r="O189" s="39"/>
    </row>
    <row r="190" spans="1:15" ht="12" customHeight="1">
      <c r="A190" s="62"/>
      <c r="B190" s="63"/>
      <c r="C190" s="78" t="s">
        <v>37</v>
      </c>
      <c r="D190" s="102"/>
      <c r="E190" s="105"/>
      <c r="F190" s="105"/>
      <c r="G190" s="105"/>
      <c r="H190" s="105"/>
      <c r="I190" s="105"/>
      <c r="J190" s="105"/>
      <c r="K190" s="102"/>
      <c r="L190" s="102"/>
      <c r="M190" s="102"/>
      <c r="N190" s="38"/>
      <c r="O190" s="39"/>
    </row>
    <row r="191" spans="1:15" ht="12" customHeight="1">
      <c r="A191" s="62"/>
      <c r="B191" s="63">
        <v>91252</v>
      </c>
      <c r="C191" s="44" t="s">
        <v>147</v>
      </c>
      <c r="D191" s="102"/>
      <c r="E191" s="89">
        <v>33430000</v>
      </c>
      <c r="F191" s="89"/>
      <c r="G191" s="89">
        <v>33430000</v>
      </c>
      <c r="H191" s="90">
        <f>D191+E191+F191-G191</f>
        <v>0</v>
      </c>
      <c r="I191" s="105"/>
      <c r="J191" s="105"/>
      <c r="K191" s="102"/>
      <c r="L191" s="102"/>
      <c r="M191" s="102"/>
      <c r="N191" s="38"/>
      <c r="O191" s="39"/>
    </row>
    <row r="192" spans="1:15" ht="12" customHeight="1">
      <c r="A192" s="62"/>
      <c r="B192" s="63">
        <v>91628</v>
      </c>
      <c r="C192" s="44" t="s">
        <v>175</v>
      </c>
      <c r="D192" s="102"/>
      <c r="E192" s="89">
        <v>2229000</v>
      </c>
      <c r="F192" s="89"/>
      <c r="G192" s="89">
        <v>2229000</v>
      </c>
      <c r="H192" s="90">
        <f>D192+E192+F192-G192</f>
        <v>0</v>
      </c>
      <c r="I192" s="105"/>
      <c r="J192" s="105"/>
      <c r="K192" s="102"/>
      <c r="L192" s="102"/>
      <c r="M192" s="102"/>
      <c r="N192" s="70"/>
      <c r="O192" s="116"/>
    </row>
    <row r="193" spans="1:15" ht="12" customHeight="1">
      <c r="A193" s="62"/>
      <c r="B193" s="63">
        <v>91628</v>
      </c>
      <c r="C193" s="44" t="s">
        <v>174</v>
      </c>
      <c r="D193" s="102"/>
      <c r="E193" s="89">
        <v>3999050</v>
      </c>
      <c r="F193" s="89"/>
      <c r="G193" s="89">
        <v>3999050</v>
      </c>
      <c r="H193" s="90">
        <f>D193+E193+F193-G193</f>
        <v>0</v>
      </c>
      <c r="I193" s="105"/>
      <c r="J193" s="105"/>
      <c r="K193" s="102"/>
      <c r="L193" s="102"/>
      <c r="M193" s="102"/>
      <c r="N193" s="70"/>
      <c r="O193" s="116"/>
    </row>
    <row r="194" spans="1:15" ht="12" customHeight="1" thickBot="1">
      <c r="A194" s="62"/>
      <c r="B194" s="63">
        <v>91628</v>
      </c>
      <c r="C194" s="118" t="s">
        <v>148</v>
      </c>
      <c r="D194" s="103"/>
      <c r="E194" s="104">
        <v>185316000</v>
      </c>
      <c r="F194" s="104"/>
      <c r="G194" s="104">
        <v>185316000</v>
      </c>
      <c r="H194" s="100">
        <f>D194+E194-G194</f>
        <v>0</v>
      </c>
      <c r="I194" s="110"/>
      <c r="J194" s="110"/>
      <c r="K194" s="103"/>
      <c r="L194" s="103"/>
      <c r="M194" s="103"/>
      <c r="N194" s="70"/>
      <c r="O194" s="116"/>
    </row>
    <row r="195" spans="1:15" ht="15" customHeight="1" thickBot="1">
      <c r="A195" s="62"/>
      <c r="B195" s="63"/>
      <c r="C195" s="128" t="s">
        <v>38</v>
      </c>
      <c r="D195" s="127">
        <f>D191+D192+D193+D194</f>
        <v>0</v>
      </c>
      <c r="E195" s="127">
        <f>E191+E194+E192+E193</f>
        <v>224974050</v>
      </c>
      <c r="F195" s="127">
        <f aca="true" t="shared" si="26" ref="F195:M195">F191+F194+F192+F193</f>
        <v>0</v>
      </c>
      <c r="G195" s="127">
        <f t="shared" si="26"/>
        <v>224974050</v>
      </c>
      <c r="H195" s="127">
        <f t="shared" si="26"/>
        <v>0</v>
      </c>
      <c r="I195" s="127">
        <f t="shared" si="26"/>
        <v>0</v>
      </c>
      <c r="J195" s="127">
        <f t="shared" si="26"/>
        <v>0</v>
      </c>
      <c r="K195" s="127">
        <f t="shared" si="26"/>
        <v>0</v>
      </c>
      <c r="L195" s="127">
        <f t="shared" si="26"/>
        <v>0</v>
      </c>
      <c r="M195" s="127">
        <f t="shared" si="26"/>
        <v>0</v>
      </c>
      <c r="N195" s="65" t="e">
        <f>N191+#REF!</f>
        <v>#REF!</v>
      </c>
      <c r="O195" s="77" t="e">
        <f>O191+#REF!</f>
        <v>#REF!</v>
      </c>
    </row>
    <row r="196" spans="1:15" ht="12" customHeight="1" hidden="1">
      <c r="A196" s="62"/>
      <c r="B196" s="63"/>
      <c r="C196" s="33"/>
      <c r="D196" s="108"/>
      <c r="E196" s="109"/>
      <c r="F196" s="109"/>
      <c r="G196" s="109"/>
      <c r="H196" s="109"/>
      <c r="I196" s="109"/>
      <c r="J196" s="109"/>
      <c r="K196" s="108"/>
      <c r="L196" s="108"/>
      <c r="M196" s="108"/>
      <c r="N196" s="42"/>
      <c r="O196" s="43"/>
    </row>
    <row r="197" spans="1:15" ht="12" customHeight="1" hidden="1">
      <c r="A197" s="62"/>
      <c r="B197" s="63"/>
      <c r="C197" s="24" t="s">
        <v>39</v>
      </c>
      <c r="D197" s="102"/>
      <c r="E197" s="105"/>
      <c r="F197" s="105"/>
      <c r="G197" s="105"/>
      <c r="H197" s="105"/>
      <c r="I197" s="105"/>
      <c r="J197" s="105"/>
      <c r="K197" s="102"/>
      <c r="L197" s="102"/>
      <c r="M197" s="102"/>
      <c r="N197" s="38"/>
      <c r="O197" s="39"/>
    </row>
    <row r="198" spans="1:15" ht="12" customHeight="1" hidden="1">
      <c r="A198" s="62"/>
      <c r="B198" s="63">
        <v>90001</v>
      </c>
      <c r="C198" s="44" t="s">
        <v>140</v>
      </c>
      <c r="D198" s="102"/>
      <c r="E198" s="89"/>
      <c r="F198" s="89"/>
      <c r="G198" s="89"/>
      <c r="H198" s="90">
        <f>D198+E198+F198-G198</f>
        <v>0</v>
      </c>
      <c r="I198" s="105"/>
      <c r="J198" s="105"/>
      <c r="K198" s="102"/>
      <c r="L198" s="102"/>
      <c r="M198" s="102"/>
      <c r="N198" s="38"/>
      <c r="O198" s="35">
        <f>H198</f>
        <v>0</v>
      </c>
    </row>
    <row r="199" spans="1:15" ht="12" customHeight="1" hidden="1">
      <c r="A199" s="62"/>
      <c r="B199" s="64" t="s">
        <v>150</v>
      </c>
      <c r="C199" s="44" t="s">
        <v>149</v>
      </c>
      <c r="D199" s="102"/>
      <c r="E199" s="89"/>
      <c r="F199" s="89"/>
      <c r="G199" s="89"/>
      <c r="H199" s="90">
        <f>D199+E199+F199-G199</f>
        <v>0</v>
      </c>
      <c r="I199" s="105"/>
      <c r="J199" s="105"/>
      <c r="K199" s="102"/>
      <c r="L199" s="102"/>
      <c r="M199" s="102"/>
      <c r="N199" s="38"/>
      <c r="O199" s="35"/>
    </row>
    <row r="200" spans="1:15" ht="12" customHeight="1" hidden="1">
      <c r="A200" s="62"/>
      <c r="B200" s="63">
        <v>90877</v>
      </c>
      <c r="C200" s="44" t="s">
        <v>142</v>
      </c>
      <c r="D200" s="102"/>
      <c r="E200" s="89"/>
      <c r="F200" s="89"/>
      <c r="G200" s="89"/>
      <c r="H200" s="90">
        <f>D200+E200+F200-G200</f>
        <v>0</v>
      </c>
      <c r="I200" s="105"/>
      <c r="J200" s="105"/>
      <c r="K200" s="102"/>
      <c r="L200" s="102"/>
      <c r="M200" s="102"/>
      <c r="N200" s="38"/>
      <c r="O200" s="35"/>
    </row>
    <row r="201" spans="1:15" ht="12" customHeight="1" hidden="1" thickBot="1">
      <c r="A201" s="62"/>
      <c r="B201" s="63">
        <v>90877</v>
      </c>
      <c r="C201" s="45" t="s">
        <v>141</v>
      </c>
      <c r="D201" s="107"/>
      <c r="E201" s="92"/>
      <c r="F201" s="92"/>
      <c r="G201" s="92"/>
      <c r="H201" s="93">
        <f>D201+E201-G201</f>
        <v>0</v>
      </c>
      <c r="I201" s="106"/>
      <c r="J201" s="106"/>
      <c r="K201" s="107"/>
      <c r="L201" s="107"/>
      <c r="M201" s="107"/>
      <c r="N201" s="40"/>
      <c r="O201" s="41"/>
    </row>
    <row r="202" spans="1:15" ht="15" customHeight="1" hidden="1" thickBot="1">
      <c r="A202" s="62"/>
      <c r="B202" s="63"/>
      <c r="C202" s="128" t="s">
        <v>40</v>
      </c>
      <c r="D202" s="127">
        <f>SUM(D198:D201)</f>
        <v>0</v>
      </c>
      <c r="E202" s="127">
        <f aca="true" t="shared" si="27" ref="E202:M202">SUM(E198:E201)</f>
        <v>0</v>
      </c>
      <c r="F202" s="127">
        <f t="shared" si="27"/>
        <v>0</v>
      </c>
      <c r="G202" s="127">
        <f t="shared" si="27"/>
        <v>0</v>
      </c>
      <c r="H202" s="127">
        <f t="shared" si="27"/>
        <v>0</v>
      </c>
      <c r="I202" s="127">
        <f t="shared" si="27"/>
        <v>0</v>
      </c>
      <c r="J202" s="127">
        <f t="shared" si="27"/>
        <v>0</v>
      </c>
      <c r="K202" s="127">
        <f t="shared" si="27"/>
        <v>0</v>
      </c>
      <c r="L202" s="127">
        <f t="shared" si="27"/>
        <v>0</v>
      </c>
      <c r="M202" s="127">
        <f t="shared" si="27"/>
        <v>0</v>
      </c>
      <c r="N202" s="65">
        <f>N198+N200+N201</f>
        <v>0</v>
      </c>
      <c r="O202" s="66">
        <f>O198+O200+O201</f>
        <v>0</v>
      </c>
    </row>
    <row r="203" spans="1:15" ht="12" customHeight="1">
      <c r="A203" s="62"/>
      <c r="B203" s="63"/>
      <c r="C203" s="33"/>
      <c r="D203" s="94"/>
      <c r="E203" s="95"/>
      <c r="F203" s="95"/>
      <c r="G203" s="95"/>
      <c r="H203" s="95"/>
      <c r="I203" s="95"/>
      <c r="J203" s="95"/>
      <c r="K203" s="96"/>
      <c r="L203" s="96"/>
      <c r="M203" s="94"/>
      <c r="N203" s="27"/>
      <c r="O203" s="28"/>
    </row>
    <row r="204" spans="1:15" ht="23.25" customHeight="1" thickBot="1">
      <c r="A204" s="62"/>
      <c r="B204" s="63"/>
      <c r="C204" s="129" t="s">
        <v>41</v>
      </c>
      <c r="D204" s="130">
        <f aca="true" t="shared" si="28" ref="D204:M204">D20+D64+D76+D87+D96+D105+D124+D128+D133+D141+D146+D151+D156+D165+D169+D174+D179+D184+D195+D202</f>
        <v>61626584.900000006</v>
      </c>
      <c r="E204" s="130">
        <f t="shared" si="28"/>
        <v>7510053057.749999</v>
      </c>
      <c r="F204" s="130">
        <f t="shared" si="28"/>
        <v>0</v>
      </c>
      <c r="G204" s="130">
        <f t="shared" si="28"/>
        <v>7077180711.819999</v>
      </c>
      <c r="H204" s="130">
        <f t="shared" si="28"/>
        <v>494498930.83000004</v>
      </c>
      <c r="I204" s="130">
        <f t="shared" si="28"/>
        <v>5686336.24</v>
      </c>
      <c r="J204" s="130">
        <f t="shared" si="28"/>
        <v>6032384.24</v>
      </c>
      <c r="K204" s="130">
        <f t="shared" si="28"/>
        <v>0</v>
      </c>
      <c r="L204" s="130">
        <f t="shared" si="28"/>
        <v>38878.38</v>
      </c>
      <c r="M204" s="130">
        <f t="shared" si="28"/>
        <v>173886389.71</v>
      </c>
      <c r="N204" s="67" t="e">
        <f>N20+N64+N76+N87+N96+N105+N124+N128+N133+N141+N156+N165+N169+N174+N179+N184+N195+N202</f>
        <v>#REF!</v>
      </c>
      <c r="O204" s="79" t="e">
        <f>O20+O64+O76+O87+O96+O105+O124+O128+O133+O141+O156+O165+O169+O174+O179+O184+O195+O202</f>
        <v>#REF!</v>
      </c>
    </row>
    <row r="205" spans="1:13" ht="12" customHeight="1">
      <c r="A205" s="62"/>
      <c r="B205" s="63"/>
      <c r="C205" s="6"/>
      <c r="D205" s="8"/>
      <c r="E205" s="9"/>
      <c r="F205" s="9"/>
      <c r="G205" s="9"/>
      <c r="H205" s="9"/>
      <c r="I205" s="9"/>
      <c r="J205" s="9"/>
      <c r="K205" s="10"/>
      <c r="L205" s="10"/>
      <c r="M205" s="8"/>
    </row>
    <row r="206" spans="1:13" ht="12" customHeight="1">
      <c r="A206" s="62"/>
      <c r="B206" s="63"/>
      <c r="C206" s="6"/>
      <c r="D206" s="8"/>
      <c r="E206" s="9"/>
      <c r="F206" s="9"/>
      <c r="G206" s="9"/>
      <c r="H206" s="9"/>
      <c r="I206" s="9"/>
      <c r="J206" s="9"/>
      <c r="K206" s="10"/>
      <c r="L206" s="10"/>
      <c r="M206" s="8"/>
    </row>
    <row r="207" spans="1:13" ht="12" customHeight="1">
      <c r="A207" s="62"/>
      <c r="B207" s="63"/>
      <c r="C207" s="6"/>
      <c r="D207" s="8"/>
      <c r="E207" s="9"/>
      <c r="F207" s="9"/>
      <c r="G207" s="9"/>
      <c r="H207" s="9"/>
      <c r="I207" s="9"/>
      <c r="J207" s="9"/>
      <c r="K207" s="10"/>
      <c r="L207" s="10"/>
      <c r="M207" s="8"/>
    </row>
    <row r="208" spans="1:13" ht="12.75">
      <c r="A208" s="59"/>
      <c r="B208" s="63"/>
      <c r="D208" s="12"/>
      <c r="E208" s="11"/>
      <c r="F208" s="11"/>
      <c r="G208" s="11"/>
      <c r="H208" s="11"/>
      <c r="I208" s="11"/>
      <c r="J208" s="11"/>
      <c r="K208" s="12"/>
      <c r="L208" s="12"/>
      <c r="M208" s="12"/>
    </row>
    <row r="209" spans="1:13" ht="12.75">
      <c r="A209" s="59"/>
      <c r="B209" s="7"/>
      <c r="D209" s="12"/>
      <c r="E209" s="11"/>
      <c r="F209" s="11"/>
      <c r="G209" s="11"/>
      <c r="H209" s="11"/>
      <c r="I209" s="11"/>
      <c r="J209" s="11"/>
      <c r="K209" s="12"/>
      <c r="L209" s="12"/>
      <c r="M209" s="13"/>
    </row>
    <row r="210" spans="1:13" ht="12.75">
      <c r="A210" s="59"/>
      <c r="B210" s="7"/>
      <c r="D210" s="12"/>
      <c r="E210" s="11"/>
      <c r="F210" s="11"/>
      <c r="G210" s="11"/>
      <c r="H210" s="11"/>
      <c r="I210" s="11"/>
      <c r="J210" s="11"/>
      <c r="K210" s="12"/>
      <c r="L210" s="12"/>
      <c r="M210" s="12"/>
    </row>
    <row r="211" spans="1:13" ht="12.75">
      <c r="A211" s="59"/>
      <c r="B211" s="7"/>
      <c r="D211" s="12"/>
      <c r="E211" s="11"/>
      <c r="F211" s="11"/>
      <c r="G211" s="11"/>
      <c r="H211" s="11"/>
      <c r="I211" s="11"/>
      <c r="J211" s="11"/>
      <c r="K211" s="12"/>
      <c r="L211" s="12"/>
      <c r="M211" s="12"/>
    </row>
    <row r="212" spans="1:13" ht="12.75">
      <c r="A212" s="59"/>
      <c r="B212" s="7"/>
      <c r="D212" s="12"/>
      <c r="E212" s="11"/>
      <c r="F212" s="11"/>
      <c r="G212" s="11"/>
      <c r="H212" s="11"/>
      <c r="I212" s="11"/>
      <c r="J212" s="11"/>
      <c r="K212" s="12"/>
      <c r="L212" s="12"/>
      <c r="M212" s="12"/>
    </row>
    <row r="213" spans="1:13" ht="12.75">
      <c r="A213" s="59"/>
      <c r="B213" s="7"/>
      <c r="D213" s="12"/>
      <c r="E213" s="11"/>
      <c r="F213" s="11"/>
      <c r="G213" s="11"/>
      <c r="H213" s="11"/>
      <c r="I213" s="11"/>
      <c r="J213" s="11"/>
      <c r="K213" s="12"/>
      <c r="L213" s="12"/>
      <c r="M213" s="12"/>
    </row>
    <row r="214" spans="1:13" ht="12.75">
      <c r="A214" s="59"/>
      <c r="B214" s="7"/>
      <c r="D214" s="12"/>
      <c r="E214" s="11"/>
      <c r="F214" s="11"/>
      <c r="G214" s="11"/>
      <c r="H214" s="11"/>
      <c r="I214" s="11"/>
      <c r="J214" s="11"/>
      <c r="K214" s="12"/>
      <c r="L214" s="12"/>
      <c r="M214" s="12"/>
    </row>
    <row r="215" spans="1:13" ht="12.75">
      <c r="A215" s="59"/>
      <c r="B215" s="7"/>
      <c r="D215" s="12"/>
      <c r="E215" s="11"/>
      <c r="F215" s="11"/>
      <c r="G215" s="11"/>
      <c r="H215" s="11"/>
      <c r="I215" s="11"/>
      <c r="J215" s="11"/>
      <c r="K215" s="12"/>
      <c r="L215" s="12"/>
      <c r="M215" s="12"/>
    </row>
    <row r="216" spans="1:13" ht="12.75">
      <c r="A216" s="59"/>
      <c r="B216" s="7"/>
      <c r="D216" s="12"/>
      <c r="E216" s="11"/>
      <c r="F216" s="11"/>
      <c r="G216" s="11"/>
      <c r="H216" s="11"/>
      <c r="I216" s="11"/>
      <c r="J216" s="11"/>
      <c r="K216" s="12"/>
      <c r="L216" s="12"/>
      <c r="M216" s="12"/>
    </row>
    <row r="217" spans="1:2" ht="12.75">
      <c r="A217" s="59"/>
      <c r="B217" s="7"/>
    </row>
    <row r="218" spans="1:2" ht="12.75">
      <c r="A218" s="59"/>
      <c r="B218" s="7"/>
    </row>
    <row r="219" spans="1:2" ht="12.75">
      <c r="A219" s="59"/>
      <c r="B219" s="59"/>
    </row>
    <row r="220" spans="1:2" ht="12.75">
      <c r="A220" s="59"/>
      <c r="B220" s="59"/>
    </row>
    <row r="221" spans="1:2" ht="12.75">
      <c r="A221" s="59"/>
      <c r="B221" s="59"/>
    </row>
    <row r="222" spans="1:2" ht="12.75">
      <c r="A222" s="59"/>
      <c r="B222" s="59"/>
    </row>
    <row r="223" spans="1:2" ht="12.75">
      <c r="A223" s="59"/>
      <c r="B223" s="59"/>
    </row>
    <row r="224" spans="1:2" ht="12.75">
      <c r="A224" s="59"/>
      <c r="B224" s="59"/>
    </row>
    <row r="225" spans="1:2" ht="12.75">
      <c r="A225" s="59"/>
      <c r="B225" s="59"/>
    </row>
    <row r="226" spans="1:2" ht="12.75">
      <c r="A226" s="59"/>
      <c r="B226" s="59"/>
    </row>
    <row r="227" spans="1:2" ht="12.75">
      <c r="A227" s="59"/>
      <c r="B227" s="59"/>
    </row>
    <row r="228" spans="1:2" ht="12.75">
      <c r="A228" s="59"/>
      <c r="B228" s="59"/>
    </row>
    <row r="229" spans="1:2" ht="12.75">
      <c r="A229" s="59"/>
      <c r="B229" s="59"/>
    </row>
    <row r="230" spans="1:2" ht="12.75">
      <c r="A230" s="59"/>
      <c r="B230" s="59"/>
    </row>
    <row r="231" spans="1:2" ht="12.75">
      <c r="A231" s="59"/>
      <c r="B231" s="59"/>
    </row>
    <row r="232" spans="1:2" ht="12.75">
      <c r="A232" s="59"/>
      <c r="B232" s="59"/>
    </row>
    <row r="233" spans="1:2" ht="12.75">
      <c r="A233" s="59"/>
      <c r="B233" s="59"/>
    </row>
    <row r="234" spans="1:2" ht="12.75">
      <c r="A234" s="59"/>
      <c r="B234" s="59"/>
    </row>
    <row r="235" spans="1:2" ht="12.75">
      <c r="A235" s="59"/>
      <c r="B235" s="59"/>
    </row>
    <row r="236" spans="1:2" ht="12.75">
      <c r="A236" s="59"/>
      <c r="B236" s="59"/>
    </row>
    <row r="237" spans="1:2" ht="12.75">
      <c r="A237" s="59"/>
      <c r="B237" s="59"/>
    </row>
    <row r="238" spans="1:2" ht="12.75">
      <c r="A238" s="59"/>
      <c r="B238" s="59"/>
    </row>
    <row r="239" spans="1:2" ht="12.75">
      <c r="A239" s="59"/>
      <c r="B239" s="59"/>
    </row>
    <row r="240" spans="1:2" ht="12.75">
      <c r="A240" s="59"/>
      <c r="B240" s="59"/>
    </row>
    <row r="241" spans="1:2" ht="12.75">
      <c r="A241" s="59"/>
      <c r="B241" s="59"/>
    </row>
    <row r="242" spans="1:2" ht="12.75">
      <c r="A242" s="59"/>
      <c r="B242" s="59"/>
    </row>
    <row r="243" spans="1:2" ht="12.75">
      <c r="A243" s="59"/>
      <c r="B243" s="59"/>
    </row>
    <row r="244" spans="1:2" ht="12.75">
      <c r="A244" s="59"/>
      <c r="B244" s="59"/>
    </row>
    <row r="245" spans="1:2" ht="12.75">
      <c r="A245" s="59"/>
      <c r="B245" s="59"/>
    </row>
    <row r="246" spans="1:2" ht="12.75">
      <c r="A246" s="59"/>
      <c r="B246" s="59"/>
    </row>
    <row r="247" spans="1:2" ht="12.75">
      <c r="A247" s="59"/>
      <c r="B247" s="59"/>
    </row>
    <row r="248" spans="1:2" ht="12.75">
      <c r="A248" s="59"/>
      <c r="B248" s="59"/>
    </row>
    <row r="249" spans="1:2" ht="12.75">
      <c r="A249" s="59"/>
      <c r="B249" s="59"/>
    </row>
    <row r="250" spans="1:2" ht="12.75">
      <c r="A250" s="59"/>
      <c r="B250" s="59"/>
    </row>
    <row r="251" spans="1:2" ht="12.75">
      <c r="A251" s="59"/>
      <c r="B251" s="59"/>
    </row>
    <row r="252" spans="1:2" ht="12.75">
      <c r="A252" s="59"/>
      <c r="B252" s="59"/>
    </row>
    <row r="253" spans="1:2" ht="12.75">
      <c r="A253" s="59"/>
      <c r="B253" s="59"/>
    </row>
    <row r="254" spans="1:2" ht="12.75">
      <c r="A254" s="59"/>
      <c r="B254" s="59"/>
    </row>
    <row r="255" spans="1:2" ht="12.75">
      <c r="A255" s="59"/>
      <c r="B255" s="59"/>
    </row>
    <row r="256" spans="1:2" ht="12.75">
      <c r="A256" s="59"/>
      <c r="B256" s="59"/>
    </row>
    <row r="257" spans="1:2" ht="12.75">
      <c r="A257" s="59"/>
      <c r="B257" s="59"/>
    </row>
    <row r="258" spans="1:2" ht="12.75">
      <c r="A258" s="59"/>
      <c r="B258" s="59"/>
    </row>
    <row r="259" spans="1:2" ht="12.75">
      <c r="A259" s="59"/>
      <c r="B259" s="59"/>
    </row>
    <row r="260" spans="1:2" ht="12.75">
      <c r="A260" s="59"/>
      <c r="B260" s="59"/>
    </row>
    <row r="261" spans="1:2" ht="12.75">
      <c r="A261" s="59"/>
      <c r="B261" s="59"/>
    </row>
    <row r="262" spans="1:2" ht="12.75">
      <c r="A262" s="59"/>
      <c r="B262" s="59"/>
    </row>
    <row r="263" spans="1:2" ht="12.75">
      <c r="A263" s="59"/>
      <c r="B263" s="59"/>
    </row>
    <row r="264" spans="1:2" ht="12.75">
      <c r="A264" s="59"/>
      <c r="B264" s="59"/>
    </row>
    <row r="265" spans="1:2" ht="12.75">
      <c r="A265" s="59"/>
      <c r="B265" s="59"/>
    </row>
    <row r="266" spans="1:2" ht="12.75">
      <c r="A266" s="59"/>
      <c r="B266" s="59"/>
    </row>
    <row r="267" spans="1:2" ht="12.75">
      <c r="A267" s="59"/>
      <c r="B267" s="59"/>
    </row>
    <row r="268" spans="1:2" ht="12.75">
      <c r="A268" s="59"/>
      <c r="B268" s="59"/>
    </row>
    <row r="269" spans="1:2" ht="12.75">
      <c r="A269" s="59"/>
      <c r="B269" s="59"/>
    </row>
    <row r="270" spans="1:2" ht="12.75">
      <c r="A270" s="59"/>
      <c r="B270" s="59"/>
    </row>
    <row r="271" spans="1:2" ht="12.75">
      <c r="A271" s="59"/>
      <c r="B271" s="59"/>
    </row>
    <row r="272" spans="1:2" ht="12.75">
      <c r="A272" s="59"/>
      <c r="B272" s="59"/>
    </row>
    <row r="273" spans="1:2" ht="12.75">
      <c r="A273" s="59"/>
      <c r="B273" s="59"/>
    </row>
    <row r="274" spans="1:2" ht="12.75">
      <c r="A274" s="59"/>
      <c r="B274" s="59"/>
    </row>
    <row r="275" spans="1:2" ht="12.75">
      <c r="A275" s="59"/>
      <c r="B275" s="59"/>
    </row>
    <row r="276" spans="1:2" ht="12.75">
      <c r="A276" s="59"/>
      <c r="B276" s="59"/>
    </row>
    <row r="277" ht="12.75">
      <c r="B277" s="59"/>
    </row>
  </sheetData>
  <sheetProtection/>
  <mergeCells count="2">
    <mergeCell ref="C3:O3"/>
    <mergeCell ref="A4:G4"/>
  </mergeCells>
  <printOptions horizontalCentered="1"/>
  <pageMargins left="0.1968503937007874" right="0.1968503937007874" top="0.9055118110236221" bottom="0.9055118110236221" header="0.31496062992125984" footer="0.7480314960629921"/>
  <pageSetup horizontalDpi="600" verticalDpi="600" orientation="landscape" paperSize="9" scale="90" r:id="rId1"/>
  <headerFooter alignWithMargins="0">
    <oddFooter>&amp;CStránka &amp;P&amp;RTab.č. 7 Dotace ze SR a RRRS SV</oddFooter>
  </headerFooter>
  <rowBreaks count="3" manualBreakCount="3">
    <brk id="55" min="2" max="12" man="1"/>
    <brk id="106" min="2" max="12" man="1"/>
    <brk id="147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2018-05-11T11:33:33Z</cp:lastPrinted>
  <dcterms:created xsi:type="dcterms:W3CDTF">1997-01-24T11:07:25Z</dcterms:created>
  <dcterms:modified xsi:type="dcterms:W3CDTF">2018-05-11T11:33:43Z</dcterms:modified>
  <cp:category/>
  <cp:version/>
  <cp:contentType/>
  <cp:contentStatus/>
</cp:coreProperties>
</file>