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25" windowHeight="9735" activeTab="0"/>
  </bookViews>
  <sheets>
    <sheet name="List1" sheetId="1" r:id="rId1"/>
  </sheets>
  <definedNames>
    <definedName name="_xlnm.Print_Titles" localSheetId="0">'List1'!$5:$6</definedName>
    <definedName name="_xlnm.Print_Area" localSheetId="0">'List1'!$A:$D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7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 kotelny v interním pavilonu v Novém Bydžově vede potrubí do objektu LDN B částečně v terénu a “průlezným” kanálem.  Potrubí je původní a v systému se ztrácí topná voda.</t>
        </r>
      </text>
    </comment>
    <comment ref="A9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Jedná se o úpravy hygienického zázemí interního oddělení, v tuto chvíli jsou v jednom prostoru situovány mytí pacientů, podložních mís, likvidace odpadu z úklidu, jedná se o změny v dispozici prostor oddělení prostor, abychom oddělili jednotlivé činnosti. Půjde převážně o bourání, realizaci příček, rozvodů a povrchů v dotčených prostorách.</t>
        </r>
      </text>
    </comment>
    <comment ref="A11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Rekonstrukce energovodu , vyvolaná investice , zjištěná při výstavbě laboratorního traktu a přeložce stávající trasy energovodu , její včasná realizace eliminuje možnou zásadní havárii v dodávce energií do jednotlivých objektů areálu MNDK, a.s. , havarijní stav</t>
        </r>
      </text>
    </comment>
    <comment ref="A11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10 let  v provozu , výrazně stoupající náklady na prováděné opravy v kuchyni 
V první plánované vlně , pásová myčka , zchlazovací zařízení, tlaková varná pánev , konvektomat přílohový
</t>
        </r>
      </text>
    </comment>
  </commentList>
</comments>
</file>

<file path=xl/sharedStrings.xml><?xml version="1.0" encoding="utf-8"?>
<sst xmlns="http://schemas.openxmlformats.org/spreadsheetml/2006/main" count="214" uniqueCount="182">
  <si>
    <t>v tis. Kč</t>
  </si>
  <si>
    <t>odvětví - název akce</t>
  </si>
  <si>
    <t>schválený</t>
  </si>
  <si>
    <t>rozpočet</t>
  </si>
  <si>
    <t>upravený</t>
  </si>
  <si>
    <t xml:space="preserve">skutečnost </t>
  </si>
  <si>
    <t>(rozpis akcí příspěvkových organizací  - samostatná tabulka)</t>
  </si>
  <si>
    <t>odvětví 10 - doprava</t>
  </si>
  <si>
    <t>v tom:</t>
  </si>
  <si>
    <t>kapitálové výdaje odvětví:</t>
  </si>
  <si>
    <t>nerozděleno</t>
  </si>
  <si>
    <t>běžné výdaje odvětví:</t>
  </si>
  <si>
    <t>odvětví 12 - správa majetku kraje</t>
  </si>
  <si>
    <t>kap. 14 - školství</t>
  </si>
  <si>
    <t>PO - neinvestiční transfery</t>
  </si>
  <si>
    <t>odvětví 15 - zdravotnictví</t>
  </si>
  <si>
    <t>PO - investiční transfery</t>
  </si>
  <si>
    <t>odvětví 16 - kultura</t>
  </si>
  <si>
    <t>odvětví 19 - činnost krajského úřadu</t>
  </si>
  <si>
    <t>odvětví 28 - sociální věci</t>
  </si>
  <si>
    <t>nerozděleno na odvětví</t>
  </si>
  <si>
    <t>rezerva investiční</t>
  </si>
  <si>
    <t>Tabulka č. 8</t>
  </si>
  <si>
    <t>odvětví 18 - zastupitelstvo kraje</t>
  </si>
  <si>
    <t xml:space="preserve">                        </t>
  </si>
  <si>
    <t xml:space="preserve">                                                                                                                                               </t>
  </si>
  <si>
    <t xml:space="preserve">běžné výdaje odvětví:    </t>
  </si>
  <si>
    <r>
      <rPr>
        <i/>
        <sz val="10"/>
        <rFont val="Arial CE"/>
        <family val="0"/>
      </rPr>
      <t>kapitálové výdaje odvětví:</t>
    </r>
    <r>
      <rPr>
        <i/>
        <sz val="10"/>
        <color indexed="10"/>
        <rFont val="Arial CE"/>
        <family val="0"/>
      </rPr>
      <t xml:space="preserve">     </t>
    </r>
  </si>
  <si>
    <t>Přehled o čerpání výdajů z Fondu rozvoje a reprodukce Královéhradeckého  kraje v roce 2020</t>
  </si>
  <si>
    <t>k 31.12.2020</t>
  </si>
  <si>
    <t>Novostavba PAVILON "A" (Stavební úpravy č.p. 511 pro laboratoře a onkologii ON Jičín a.s.) Výstavba klinických laboratoří a onkologie</t>
  </si>
  <si>
    <t>Změna vstupu s lékárnou do areálu nemocnice Jičín vč. PD</t>
  </si>
  <si>
    <t>Přemístění ambulance TRN (plicní) v Novém Bydžově</t>
  </si>
  <si>
    <t>Interna Nový Bydžov - požárně bezpečnostní řešení, úpravy objektu vč. PD</t>
  </si>
  <si>
    <t>Čipový systém -  vstup na oddělení interny v Jičíně</t>
  </si>
  <si>
    <t>Náhradní zdroj elektrické energie nemocnice Jičín</t>
  </si>
  <si>
    <t>Rozvody kyslíku pro lůžka pacientů v Novém Bydžově -objekt interny vč. PD</t>
  </si>
  <si>
    <t>Požárně bezpečnostní řešení objektů  LDN v Novém Bydžově vč. PD</t>
  </si>
  <si>
    <t>Rekonstrukce struktur. kabeláže v objektu POO JC a interny v NB vč. PD</t>
  </si>
  <si>
    <t>Úpravy servrovny v POO v Jičíně</t>
  </si>
  <si>
    <t>Obměna řídících stanic MaR pro VZT POO (ARO, OS) a stravování vč. PD</t>
  </si>
  <si>
    <t xml:space="preserve">Úprava skladovacího prostoru a rampy pro vozíky s prádlem vč. PD </t>
  </si>
  <si>
    <t>Obměna chladícího agregátu pro POO (ARO, OS - operační sály)</t>
  </si>
  <si>
    <t>WIFI pro pacienty Jičín a NB</t>
  </si>
  <si>
    <t>Vybudování WC na vrátnici v Novém Bydžově</t>
  </si>
  <si>
    <t>STA pro objekt interny Nový Bydžov</t>
  </si>
  <si>
    <t>Výměna rozvodů ÚT mezi objekty interny a LDN B v NB vč. PD</t>
  </si>
  <si>
    <t>Sociální zázemí pro zaměstnance stravovacího provozu v N.Bydžově - PD</t>
  </si>
  <si>
    <t>Výměna skleněných ploch a slunolamů v POO v Jičín (spojovací chodba) vč.PD</t>
  </si>
  <si>
    <t>Obměna frekvenčních měničů VZT v POO v Jičíně</t>
  </si>
  <si>
    <t>Čipový systém - vstup na oddělení v Jičíně</t>
  </si>
  <si>
    <t>Úprava rozvodů ÚT a ZTI v objektu č.p. 493 v Novém Bydžově vč.PD</t>
  </si>
  <si>
    <t>Obnova bleskozvodů v Jičíně dle ČSN EN 62305-(1-4) ed.2 vč.PD</t>
  </si>
  <si>
    <t>Úprava komunikace u objektu DZS v JC - PD</t>
  </si>
  <si>
    <t xml:space="preserve">Doplnění klimatizace do ambulancí v nemocnici v Jičíně vč. PD </t>
  </si>
  <si>
    <t xml:space="preserve">Doplnění klimatizace do ambulancí v nemocnici v Novém Bydžově vč. PD </t>
  </si>
  <si>
    <t>Úprava prostor pro parkoviště v Novém Bydžově - PD</t>
  </si>
  <si>
    <t>Rekonstrukce stravovacího provozu v Novém Bydžově</t>
  </si>
  <si>
    <t xml:space="preserve">Úprava patologie včetně PD, ON Náchod                 </t>
  </si>
  <si>
    <t xml:space="preserve">Realizace evakuačního výtahu - horní areál ONNá  vč. PD (2 výtahy) </t>
  </si>
  <si>
    <t>Úprava čísticích místností interna Náchod</t>
  </si>
  <si>
    <t>Realizace urgentního a centralního příjmu ON Náchod</t>
  </si>
  <si>
    <t xml:space="preserve">Rekonstrukce a přístavba gastro provozu pavilonu L (Náchod) vč. PD </t>
  </si>
  <si>
    <t>Stavební úpravy LNP - nemocnice Broumov</t>
  </si>
  <si>
    <t xml:space="preserve">Úprava povrchů a technologií 2 porodních a sekčního sálu včetně zázemí (povrchy, rozvody, vzduchotechnika, klimatizace) </t>
  </si>
  <si>
    <t>Reko dvou výtahů (výtah 3, 4) na požární výtahy v nemocnici RK - DIGIP</t>
  </si>
  <si>
    <t>Rekonstrukce gastro provozu nemocnice RNK vč. PD</t>
  </si>
  <si>
    <t>ČOV - revitalizace vč. studie a PD</t>
  </si>
  <si>
    <t>Výstavba konsolidovaných laboratoří a transfúzního oddělení</t>
  </si>
  <si>
    <t>Pavilon interny -  rekonstrukce oddělení interny, neurologie a rehabilitace</t>
  </si>
  <si>
    <t>Pavilon A2 - rekokonstrukce pro umístění plicního a kožního oddělení vč. PD</t>
  </si>
  <si>
    <t>Uzavření a zateplení stanice kyslíku</t>
  </si>
  <si>
    <t>Řešení centrálního příjmu a komplexní navazující infrastruktury - PD</t>
  </si>
  <si>
    <t>Modernizace stravovacího provozu - PD</t>
  </si>
  <si>
    <t>Modernizace prádelny - PD</t>
  </si>
  <si>
    <t>Výměna trafaTR1 přívodních kabelů na technické provozy  vč. PD</t>
  </si>
  <si>
    <t>Pavilon L (gyn.-por.) stavební úpravy - PD</t>
  </si>
  <si>
    <t>Parkování v areálu - studie</t>
  </si>
  <si>
    <t xml:space="preserve">Obměna vstupních katrů na oddělení chirurgie 3 ks, MN Dvůr  </t>
  </si>
  <si>
    <t>Nástavba operač. sálů a sterilizace na dvorním traktu laboratoří MN a.s. DK - revize a úprava PD</t>
  </si>
  <si>
    <t>Rekonstrukce energovodu vč. PD (podzemní kolektor)</t>
  </si>
  <si>
    <t>Rekonstrukce a modernizace kuchyně - PD</t>
  </si>
  <si>
    <t>Sanace suterénních prostor vč. PD - Administrativní  budova  (pokračování)</t>
  </si>
  <si>
    <t>Sanace ( odvlhčení ) suterénních prostor vč. PD - Hlavni budova nemocnice</t>
  </si>
  <si>
    <t>Dvouhlavý injektor kontrastních látek</t>
  </si>
  <si>
    <t>Zábradlí ke schodišti u budovy laboratoří OKBH</t>
  </si>
  <si>
    <t>Záchytná - usazovací nádrž dešťové vody</t>
  </si>
  <si>
    <t>Rekonstrukce výtahové šachty a výtahu vč. PD</t>
  </si>
  <si>
    <t>Výměna kanalizačního potrubí v hospodářské části v Jičíně</t>
  </si>
  <si>
    <t>Výměna podlahových krytin v Jičíně a v Novém Bydžově</t>
  </si>
  <si>
    <t>Oprava plechové střechy čp. 36 v Jičíně</t>
  </si>
  <si>
    <t>Oprava oken v pavilonu POO, RDG a stravování v Jičíně</t>
  </si>
  <si>
    <t>Výměna podlahových krytin v objektech nemocnice Jičín a Nový Bydžov</t>
  </si>
  <si>
    <t>Výměna potrubí vnitřního vodovodu v POO - A v Jičíně</t>
  </si>
  <si>
    <t>Oprava a výměna podhledů (pavilon stravování)</t>
  </si>
  <si>
    <t>Modernizace a dostavba I. etapa - přístroje (převod na kap. 21)</t>
  </si>
  <si>
    <t>rezerva neinvestiční a poplatky</t>
  </si>
  <si>
    <t>Celkem</t>
  </si>
  <si>
    <t>Výměna podlahových krytin</t>
  </si>
  <si>
    <t>Oprava oplocení, Nádražní 169, Opočno</t>
  </si>
  <si>
    <t>Opravy válečných hrobů - bojiště u HK a u Jičína</t>
  </si>
  <si>
    <t>Opravy pomníků (dvě plastiky lvů)</t>
  </si>
  <si>
    <t>Opravy pomníku (Máslojedy - Říman)</t>
  </si>
  <si>
    <t>Oprava dvora, Hálkova, Náchod</t>
  </si>
  <si>
    <t>Demolice studny, Rychnov nad Kněžnou</t>
  </si>
  <si>
    <t>Demolice objektu č.p. 1546, nem. Nový Bydžov</t>
  </si>
  <si>
    <t>Oprava střechy Švendova, Hradec Králové</t>
  </si>
  <si>
    <t>příprava a realizace staveb</t>
  </si>
  <si>
    <t>nadlimitní věcná břemena</t>
  </si>
  <si>
    <t>příprava staveb</t>
  </si>
  <si>
    <t>realizace staveb</t>
  </si>
  <si>
    <t>podlimitní věcní břemena</t>
  </si>
  <si>
    <t xml:space="preserve">nájemné </t>
  </si>
  <si>
    <t>úhrady sankcí jiným rozpočtům</t>
  </si>
  <si>
    <t>platby a poplatky</t>
  </si>
  <si>
    <t>Evropské domy v krajích - staveb. úpravy  "Nový Hluchák" včetně strav. zařízení, Pospíšilova 365, HK</t>
  </si>
  <si>
    <t>Bytový dům, Pod Budínem 1415, Rychnov n.K.</t>
  </si>
  <si>
    <t>Rekonstrukce Škroupova domu</t>
  </si>
  <si>
    <t>Pobytové služby pro seniory v areálu nemocnice Opočno</t>
  </si>
  <si>
    <t>Stavební úpravy objektu  Švendova 1282, Hradec Králové</t>
  </si>
  <si>
    <t>Stavební úpravy garáží a dílen Stěžery</t>
  </si>
  <si>
    <t>Gymnázium J.K.Tyla, Hradec Králové - Rekonstrukce vily vč. parkové úpravy</t>
  </si>
  <si>
    <t>Gymnázium, Dobruška - Úpravy sportovního hřiště</t>
  </si>
  <si>
    <t>SUPŠ HNN, Hr. Králové - Vybudování výměníkové stanice - dodávka tepla (Brněnská)</t>
  </si>
  <si>
    <t>SŠ služeb, obchodu a gastronomie, Hr. Králové - Nástavba objektu V Lipkách - studie</t>
  </si>
  <si>
    <t>SPŠ stav. a OA, Náchod - Reko elektroinstalace a rozvodů ZTI - Pražská</t>
  </si>
  <si>
    <t>SŠ hotelnictví, řemesel a gastronomie Trutnov - Stavební úpravy, Volanovská na DM - PD</t>
  </si>
  <si>
    <t>Gym. a SOŠ pedag., Nová Paka - Sportovní hala - PD</t>
  </si>
  <si>
    <t xml:space="preserve">SŠ a ZŠ, Hostinné - Zpevněné plochy a sadové úpravy </t>
  </si>
  <si>
    <t xml:space="preserve">SŠ stroj. a elektro., Nová Paka - Přístavba a stav. úpravy dílen Horská 258, Vrchlabí </t>
  </si>
  <si>
    <t>MŠ, Spec. ZŠ a PŠ, Hradec Králové - Odstranění příčin vzniku vlhostních map u střešních oken a zatékání do spojovacích chodeb v objektu (par.č.st. 1902/1)</t>
  </si>
  <si>
    <t>Gym. SOŠ pedag., Nová Paka - Sportovní hala - architektonická soutěž</t>
  </si>
  <si>
    <t>SPŠ stav. a OA, Náchod - Reko elektroinstalace a rozvodů ZTI (vybavení)</t>
  </si>
  <si>
    <t>Gym. B. Němcové, Hradec Králové - Oprava fasády vč. PD</t>
  </si>
  <si>
    <t>Oblastní nemocnice Jičín a. s.</t>
  </si>
  <si>
    <t>Oblastní nemocnice Náchod a. s.</t>
  </si>
  <si>
    <t>Nemocnice Rychnov nad Kněžnou</t>
  </si>
  <si>
    <t>Oblastní nemocnice Trutnov a. s.</t>
  </si>
  <si>
    <t xml:space="preserve">Léčebna dlouhodobě nemocných, Nádražní 521, Opočno </t>
  </si>
  <si>
    <t>Galerie moderního umění HK - reko 2. podzemního podlaží</t>
  </si>
  <si>
    <t>Galerie výtvarného umění v Náchodě - zámecká jízdárna</t>
  </si>
  <si>
    <t>Muzeum východních Čech v HK - muzeum války 1866 na Chlumu</t>
  </si>
  <si>
    <t>Hvězdárna a planetárium HK - pozorovací domek</t>
  </si>
  <si>
    <t>Hvězdárna v Úpici - vědecko-návštěvnické centrum</t>
  </si>
  <si>
    <t>Regionální muzeum a galerie v Jičíně - depozitář v Robousích</t>
  </si>
  <si>
    <t>Muzeum Náchodska - novostavba objektu občerstvení v Dobrošově</t>
  </si>
  <si>
    <t>dopravní prostředek - automobil Octavia</t>
  </si>
  <si>
    <t>evidence usnesení</t>
  </si>
  <si>
    <t>FormApps Server</t>
  </si>
  <si>
    <t>SW pro monitoring technologického centra</t>
  </si>
  <si>
    <t>ExchgSvrEnt ALNG Lic SAPk MVL</t>
  </si>
  <si>
    <t>upgrade licencí Aktion (nová docházka)</t>
  </si>
  <si>
    <t>mutilicence MIS PO kraje</t>
  </si>
  <si>
    <t>MS External Connector</t>
  </si>
  <si>
    <t>CIS SteDCCore ALNG LicSAPk MVL 2LicCorelic</t>
  </si>
  <si>
    <t>Licence Microsoft EA</t>
  </si>
  <si>
    <t>stavební práce</t>
  </si>
  <si>
    <t>AV technika - krizová místnost</t>
  </si>
  <si>
    <t>multifunkční stroje</t>
  </si>
  <si>
    <t>regály</t>
  </si>
  <si>
    <t>automobily</t>
  </si>
  <si>
    <t>obnova technologického centra</t>
  </si>
  <si>
    <t>analogová hlasová brána</t>
  </si>
  <si>
    <t>pásková zálohovací knihovna LTO 8, 3 mechaniky</t>
  </si>
  <si>
    <t>Domov U Biřičky HK - rozvoj domova</t>
  </si>
  <si>
    <t>Domov důchodců Lampertice - stavební objekt Žacléř</t>
  </si>
  <si>
    <t>Domov důchodců Tmavý Důl - stavební úpravy</t>
  </si>
  <si>
    <t>Domov pro seniory Pilníkov</t>
  </si>
  <si>
    <t>Domov pro seniory Vrchlabí dostavba domova</t>
  </si>
  <si>
    <t>Barevné domky Hajnice</t>
  </si>
  <si>
    <t>Domov sociálních služeb Chotělice - DOZP v Jičíně</t>
  </si>
  <si>
    <t>ÚSP pro mládež Kvasiny - studie proveditelnosti</t>
  </si>
  <si>
    <t>Domov Dědina Opočno - zařízení pro vertikální přepravu osob</t>
  </si>
  <si>
    <t>ÚSP pro mládež Domečky RK - úprava objektu pro osoby s PAS</t>
  </si>
  <si>
    <t>Domov Na Třešeňovce Česká Skalice - vnitřní představba DOZP</t>
  </si>
  <si>
    <t>Domov Dolní zámek Teplice nad Metují - klimatizace</t>
  </si>
  <si>
    <t>nástavba ubytovací části a odstavná plocha</t>
  </si>
  <si>
    <t>studie proveditelnosti</t>
  </si>
  <si>
    <t>výtah</t>
  </si>
  <si>
    <t>reko hlavní budovy</t>
  </si>
  <si>
    <t>stavební úpravy objektů pro klienty s PAS</t>
  </si>
  <si>
    <t>Městská nemocnice, a. s., Dvůr Králové n/L.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</si>
</sst>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0.00_ ;\-0.00\ "/>
    <numFmt numFmtId="167" formatCode="#,##0.00\ _K_č"/>
    <numFmt numFmtId="168" formatCode="0.000"/>
  </numFmts>
  <fonts count="4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4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i/>
      <sz val="10"/>
      <color indexed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99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3" fontId="0" fillId="0" borderId="0" xfId="0" applyAlignment="1">
      <alignment/>
    </xf>
    <xf numFmtId="4" fontId="4" fillId="0" borderId="10" xfId="45" applyNumberFormat="1" applyFont="1" applyFill="1" applyBorder="1" applyAlignment="1">
      <alignment vertical="center" wrapText="1"/>
      <protection/>
    </xf>
    <xf numFmtId="4" fontId="4" fillId="0" borderId="11" xfId="45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2" xfId="45" applyNumberFormat="1" applyFont="1" applyFill="1" applyBorder="1" applyAlignment="1">
      <alignment vertical="center" wrapText="1"/>
      <protection/>
    </xf>
    <xf numFmtId="4" fontId="4" fillId="0" borderId="13" xfId="45" applyNumberFormat="1" applyFont="1" applyFill="1" applyBorder="1" applyAlignment="1">
      <alignment vertical="center" wrapText="1"/>
      <protection/>
    </xf>
    <xf numFmtId="4" fontId="4" fillId="0" borderId="14" xfId="45" applyNumberFormat="1" applyFont="1" applyFill="1" applyBorder="1" applyAlignment="1">
      <alignment vertical="center" wrapText="1"/>
      <protection/>
    </xf>
    <xf numFmtId="3" fontId="2" fillId="0" borderId="15" xfId="0" applyFont="1" applyFill="1" applyBorder="1" applyAlignment="1">
      <alignment horizontal="center" vertical="center" wrapText="1"/>
    </xf>
    <xf numFmtId="3" fontId="2" fillId="0" borderId="16" xfId="0" applyFont="1" applyFill="1" applyBorder="1" applyAlignment="1">
      <alignment horizontal="center" vertical="center" wrapText="1"/>
    </xf>
    <xf numFmtId="3" fontId="2" fillId="0" borderId="17" xfId="0" applyFont="1" applyFill="1" applyBorder="1" applyAlignment="1">
      <alignment horizontal="center" vertical="center" wrapText="1"/>
    </xf>
    <xf numFmtId="3" fontId="2" fillId="0" borderId="18" xfId="0" applyFont="1" applyFill="1" applyBorder="1" applyAlignment="1">
      <alignment horizontal="center" vertical="center" wrapText="1"/>
    </xf>
    <xf numFmtId="2" fontId="4" fillId="0" borderId="19" xfId="45" applyNumberFormat="1" applyFont="1" applyFill="1" applyBorder="1" applyAlignment="1">
      <alignment horizontal="right" vertical="center" wrapText="1"/>
      <protection/>
    </xf>
    <xf numFmtId="166" fontId="4" fillId="0" borderId="19" xfId="45" applyNumberFormat="1" applyFont="1" applyFill="1" applyBorder="1" applyAlignment="1">
      <alignment horizontal="right" vertical="center" wrapText="1"/>
      <protection/>
    </xf>
    <xf numFmtId="166" fontId="4" fillId="0" borderId="20" xfId="45" applyNumberFormat="1" applyFont="1" applyFill="1" applyBorder="1" applyAlignment="1">
      <alignment horizontal="right" vertical="center" wrapText="1"/>
      <protection/>
    </xf>
    <xf numFmtId="4" fontId="4" fillId="0" borderId="11" xfId="0" applyNumberFormat="1" applyFont="1" applyFill="1" applyBorder="1" applyAlignment="1">
      <alignment horizontal="right" vertical="center"/>
    </xf>
    <xf numFmtId="4" fontId="9" fillId="6" borderId="10" xfId="45" applyNumberFormat="1" applyFont="1" applyFill="1" applyBorder="1" applyAlignment="1">
      <alignment vertical="center" wrapText="1"/>
      <protection/>
    </xf>
    <xf numFmtId="4" fontId="9" fillId="6" borderId="11" xfId="45" applyNumberFormat="1" applyFont="1" applyFill="1" applyBorder="1" applyAlignment="1">
      <alignment vertical="center" wrapText="1"/>
      <protection/>
    </xf>
    <xf numFmtId="3" fontId="0" fillId="0" borderId="0" xfId="0" applyFill="1" applyAlignment="1">
      <alignment vertical="center"/>
    </xf>
    <xf numFmtId="3" fontId="0" fillId="0" borderId="0" xfId="0" applyAlignment="1">
      <alignment vertical="center"/>
    </xf>
    <xf numFmtId="3" fontId="0" fillId="0" borderId="0" xfId="0" applyFont="1" applyFill="1" applyAlignment="1">
      <alignment vertical="center"/>
    </xf>
    <xf numFmtId="3" fontId="0" fillId="0" borderId="0" xfId="0" applyFont="1" applyFill="1" applyAlignment="1">
      <alignment horizontal="right" vertical="center"/>
    </xf>
    <xf numFmtId="4" fontId="2" fillId="33" borderId="21" xfId="37" applyNumberFormat="1" applyFont="1" applyFill="1" applyBorder="1" applyAlignment="1">
      <alignment horizontal="right" vertical="center"/>
    </xf>
    <xf numFmtId="4" fontId="2" fillId="33" borderId="22" xfId="37" applyNumberFormat="1" applyFont="1" applyFill="1" applyBorder="1" applyAlignment="1">
      <alignment horizontal="right" vertical="center"/>
    </xf>
    <xf numFmtId="2" fontId="0" fillId="0" borderId="23" xfId="37" applyNumberFormat="1" applyFont="1" applyBorder="1" applyAlignment="1">
      <alignment horizontal="right" vertical="center"/>
    </xf>
    <xf numFmtId="166" fontId="0" fillId="0" borderId="19" xfId="37" applyNumberFormat="1" applyFont="1" applyBorder="1" applyAlignment="1">
      <alignment horizontal="right" vertical="center"/>
    </xf>
    <xf numFmtId="166" fontId="0" fillId="0" borderId="24" xfId="0" applyNumberFormat="1" applyFont="1" applyBorder="1" applyAlignment="1">
      <alignment horizontal="right" vertical="center"/>
    </xf>
    <xf numFmtId="3" fontId="0" fillId="0" borderId="0" xfId="0" applyFont="1" applyAlignment="1">
      <alignment vertical="center"/>
    </xf>
    <xf numFmtId="2" fontId="0" fillId="0" borderId="19" xfId="37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2" fontId="0" fillId="0" borderId="19" xfId="37" applyNumberFormat="1" applyFont="1" applyBorder="1" applyAlignment="1">
      <alignment horizontal="right" vertical="center"/>
    </xf>
    <xf numFmtId="2" fontId="0" fillId="0" borderId="20" xfId="0" applyNumberFormat="1" applyFont="1" applyBorder="1" applyAlignment="1">
      <alignment horizontal="right" vertical="center"/>
    </xf>
    <xf numFmtId="3" fontId="5" fillId="0" borderId="25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3" fontId="0" fillId="0" borderId="10" xfId="0" applyFont="1" applyFill="1" applyBorder="1" applyAlignment="1">
      <alignment vertical="center"/>
    </xf>
    <xf numFmtId="3" fontId="0" fillId="0" borderId="26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3" fontId="0" fillId="0" borderId="10" xfId="0" applyFont="1" applyBorder="1" applyAlignment="1">
      <alignment horizontal="left" vertical="center"/>
    </xf>
    <xf numFmtId="3" fontId="0" fillId="0" borderId="10" xfId="0" applyFont="1" applyBorder="1" applyAlignment="1">
      <alignment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" fontId="0" fillId="0" borderId="19" xfId="37" applyNumberFormat="1" applyFont="1" applyBorder="1" applyAlignment="1">
      <alignment horizontal="right" vertical="center"/>
    </xf>
    <xf numFmtId="2" fontId="0" fillId="0" borderId="20" xfId="37" applyNumberFormat="1" applyFont="1" applyBorder="1" applyAlignment="1">
      <alignment horizontal="right" vertical="center"/>
    </xf>
    <xf numFmtId="4" fontId="0" fillId="0" borderId="27" xfId="37" applyNumberFormat="1" applyFont="1" applyBorder="1" applyAlignment="1">
      <alignment horizontal="right" vertical="center"/>
    </xf>
    <xf numFmtId="2" fontId="0" fillId="0" borderId="27" xfId="37" applyNumberFormat="1" applyFont="1" applyBorder="1" applyAlignment="1">
      <alignment horizontal="right" vertical="center"/>
    </xf>
    <xf numFmtId="2" fontId="0" fillId="0" borderId="28" xfId="37" applyNumberFormat="1" applyFont="1" applyBorder="1" applyAlignment="1">
      <alignment horizontal="right" vertical="center"/>
    </xf>
    <xf numFmtId="166" fontId="0" fillId="0" borderId="19" xfId="37" applyNumberFormat="1" applyFont="1" applyFill="1" applyBorder="1" applyAlignment="1">
      <alignment vertical="center"/>
    </xf>
    <xf numFmtId="166" fontId="0" fillId="0" borderId="20" xfId="37" applyNumberFormat="1" applyFont="1" applyFill="1" applyBorder="1" applyAlignment="1">
      <alignment vertical="center"/>
    </xf>
    <xf numFmtId="164" fontId="0" fillId="0" borderId="19" xfId="37" applyNumberFormat="1" applyFont="1" applyBorder="1" applyAlignment="1">
      <alignment horizontal="right" vertical="center"/>
    </xf>
    <xf numFmtId="166" fontId="0" fillId="0" borderId="20" xfId="0" applyNumberFormat="1" applyFont="1" applyBorder="1" applyAlignment="1">
      <alignment horizontal="right" vertical="center"/>
    </xf>
    <xf numFmtId="4" fontId="4" fillId="0" borderId="27" xfId="0" applyNumberFormat="1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 vertical="center"/>
    </xf>
    <xf numFmtId="164" fontId="0" fillId="0" borderId="19" xfId="37" applyNumberFormat="1" applyFont="1" applyFill="1" applyBorder="1" applyAlignment="1">
      <alignment horizontal="right" vertical="center"/>
    </xf>
    <xf numFmtId="166" fontId="0" fillId="0" borderId="19" xfId="37" applyNumberFormat="1" applyFont="1" applyFill="1" applyBorder="1" applyAlignment="1">
      <alignment horizontal="right" vertical="center"/>
    </xf>
    <xf numFmtId="166" fontId="0" fillId="0" borderId="20" xfId="0" applyNumberFormat="1" applyFont="1" applyFill="1" applyBorder="1" applyAlignment="1">
      <alignment horizontal="right" vertical="center"/>
    </xf>
    <xf numFmtId="4" fontId="1" fillId="0" borderId="29" xfId="37" applyNumberFormat="1" applyFont="1" applyFill="1" applyBorder="1" applyAlignment="1">
      <alignment horizontal="right" vertical="center"/>
    </xf>
    <xf numFmtId="4" fontId="1" fillId="0" borderId="30" xfId="37" applyNumberFormat="1" applyFont="1" applyFill="1" applyBorder="1" applyAlignment="1">
      <alignment horizontal="right" vertical="center"/>
    </xf>
    <xf numFmtId="3" fontId="11" fillId="0" borderId="0" xfId="0" applyFont="1" applyAlignment="1">
      <alignment vertical="center"/>
    </xf>
    <xf numFmtId="3" fontId="0" fillId="0" borderId="0" xfId="0" applyFill="1" applyAlignment="1">
      <alignment vertical="center" wrapText="1"/>
    </xf>
    <xf numFmtId="3" fontId="0" fillId="0" borderId="0" xfId="0" applyFont="1" applyFill="1" applyAlignment="1">
      <alignment vertical="center" wrapText="1"/>
    </xf>
    <xf numFmtId="3" fontId="2" fillId="33" borderId="31" xfId="0" applyFont="1" applyFill="1" applyBorder="1" applyAlignment="1">
      <alignment vertical="center" wrapText="1"/>
    </xf>
    <xf numFmtId="3" fontId="3" fillId="0" borderId="32" xfId="0" applyFont="1" applyFill="1" applyBorder="1" applyAlignment="1">
      <alignment vertical="center" wrapText="1"/>
    </xf>
    <xf numFmtId="2" fontId="3" fillId="6" borderId="25" xfId="0" applyNumberFormat="1" applyFont="1" applyFill="1" applyBorder="1" applyAlignment="1">
      <alignment vertical="center" wrapText="1"/>
    </xf>
    <xf numFmtId="3" fontId="1" fillId="0" borderId="33" xfId="0" applyFont="1" applyFill="1" applyBorder="1" applyAlignment="1">
      <alignment vertical="center" wrapText="1"/>
    </xf>
    <xf numFmtId="3" fontId="0" fillId="0" borderId="0" xfId="0" applyAlignment="1">
      <alignment vertical="center" wrapText="1"/>
    </xf>
    <xf numFmtId="2" fontId="0" fillId="0" borderId="25" xfId="0" applyNumberFormat="1" applyFont="1" applyBorder="1" applyAlignment="1">
      <alignment horizontal="left" vertical="center" wrapText="1" indent="1"/>
    </xf>
    <xf numFmtId="2" fontId="0" fillId="0" borderId="32" xfId="0" applyNumberFormat="1" applyFont="1" applyBorder="1" applyAlignment="1">
      <alignment horizontal="left" vertical="center" wrapText="1" indent="1"/>
    </xf>
    <xf numFmtId="2" fontId="0" fillId="0" borderId="25" xfId="0" applyNumberFormat="1" applyFont="1" applyBorder="1" applyAlignment="1">
      <alignment horizontal="left" vertical="center" wrapText="1" indent="2"/>
    </xf>
    <xf numFmtId="3" fontId="1" fillId="34" borderId="0" xfId="0" applyFont="1" applyFill="1" applyAlignment="1">
      <alignment horizontal="center" vertical="center" wrapText="1"/>
    </xf>
    <xf numFmtId="3" fontId="0" fillId="34" borderId="0" xfId="0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0" xfId="0" applyFont="1" applyFill="1" applyAlignment="1">
      <alignment vertical="center"/>
    </xf>
    <xf numFmtId="3" fontId="2" fillId="0" borderId="34" xfId="0" applyFont="1" applyFill="1" applyBorder="1" applyAlignment="1">
      <alignment horizontal="center" vertical="center" wrapText="1"/>
    </xf>
    <xf numFmtId="3" fontId="2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PageLayoutView="0" workbookViewId="0" topLeftCell="A148">
      <selection activeCell="A1" sqref="A1"/>
    </sheetView>
  </sheetViews>
  <sheetFormatPr defaultColWidth="9.00390625" defaultRowHeight="12.75"/>
  <cols>
    <col min="1" max="1" width="63.00390625" style="63" customWidth="1"/>
    <col min="2" max="4" width="15.375" style="18" bestFit="1" customWidth="1"/>
    <col min="5" max="7" width="9.125" style="18" customWidth="1"/>
    <col min="8" max="8" width="58.25390625" style="18" customWidth="1"/>
    <col min="9" max="16384" width="9.125" style="18" customWidth="1"/>
  </cols>
  <sheetData>
    <row r="1" spans="1:4" ht="12.75">
      <c r="A1" s="57"/>
      <c r="B1" s="17"/>
      <c r="C1" s="17"/>
      <c r="D1" s="17" t="s">
        <v>22</v>
      </c>
    </row>
    <row r="2" spans="1:4" ht="28.5" customHeight="1">
      <c r="A2" s="67" t="s">
        <v>28</v>
      </c>
      <c r="B2" s="67"/>
      <c r="C2" s="67"/>
      <c r="D2" s="68"/>
    </row>
    <row r="3" spans="1:4" ht="12.75" customHeight="1">
      <c r="A3" s="69" t="s">
        <v>6</v>
      </c>
      <c r="B3" s="69"/>
      <c r="C3" s="69"/>
      <c r="D3" s="70"/>
    </row>
    <row r="4" spans="1:4" ht="13.5" thickBot="1">
      <c r="A4" s="58"/>
      <c r="B4" s="19"/>
      <c r="C4" s="19"/>
      <c r="D4" s="20" t="s">
        <v>0</v>
      </c>
    </row>
    <row r="5" spans="1:4" ht="13.5" customHeight="1">
      <c r="A5" s="71" t="s">
        <v>1</v>
      </c>
      <c r="B5" s="7" t="s">
        <v>2</v>
      </c>
      <c r="C5" s="7" t="s">
        <v>4</v>
      </c>
      <c r="D5" s="8" t="s">
        <v>5</v>
      </c>
    </row>
    <row r="6" spans="1:4" ht="13.5" customHeight="1" thickBot="1">
      <c r="A6" s="72"/>
      <c r="B6" s="9" t="s">
        <v>3</v>
      </c>
      <c r="C6" s="9" t="s">
        <v>3</v>
      </c>
      <c r="D6" s="10" t="s">
        <v>29</v>
      </c>
    </row>
    <row r="7" spans="1:4" ht="13.5" customHeight="1">
      <c r="A7" s="59" t="s">
        <v>7</v>
      </c>
      <c r="B7" s="21">
        <f>B9+B12+B13</f>
        <v>155000</v>
      </c>
      <c r="C7" s="21">
        <f>C9+C12+C13</f>
        <v>181317.58000000002</v>
      </c>
      <c r="D7" s="22">
        <f>D9+D12+D13</f>
        <v>163295.71000000002</v>
      </c>
    </row>
    <row r="8" spans="1:4" ht="12.75">
      <c r="A8" s="60" t="s">
        <v>8</v>
      </c>
      <c r="B8" s="23"/>
      <c r="C8" s="24"/>
      <c r="D8" s="25"/>
    </row>
    <row r="9" spans="1:4" s="26" customFormat="1" ht="12.75">
      <c r="A9" s="61" t="s">
        <v>9</v>
      </c>
      <c r="B9" s="15">
        <f>B10+B11</f>
        <v>140000</v>
      </c>
      <c r="C9" s="15">
        <f>C10+C11</f>
        <v>175656.01</v>
      </c>
      <c r="D9" s="16">
        <f>D10+D11</f>
        <v>161400.86000000002</v>
      </c>
    </row>
    <row r="10" spans="1:4" ht="12.75">
      <c r="A10" s="64" t="s">
        <v>107</v>
      </c>
      <c r="B10" s="1">
        <v>140000</v>
      </c>
      <c r="C10" s="1">
        <v>175418.04</v>
      </c>
      <c r="D10" s="2">
        <v>161162.94</v>
      </c>
    </row>
    <row r="11" spans="1:4" ht="12.75">
      <c r="A11" s="65" t="s">
        <v>108</v>
      </c>
      <c r="B11" s="1"/>
      <c r="C11" s="1">
        <v>237.97</v>
      </c>
      <c r="D11" s="2">
        <v>237.92</v>
      </c>
    </row>
    <row r="12" spans="1:4" s="26" customFormat="1" ht="12.75">
      <c r="A12" s="61" t="s">
        <v>10</v>
      </c>
      <c r="B12" s="15"/>
      <c r="C12" s="15">
        <v>2146.62</v>
      </c>
      <c r="D12" s="16"/>
    </row>
    <row r="13" spans="1:4" s="26" customFormat="1" ht="12.75">
      <c r="A13" s="61" t="s">
        <v>11</v>
      </c>
      <c r="B13" s="15">
        <f>B14+B15+B16+B17+B18+B19</f>
        <v>15000</v>
      </c>
      <c r="C13" s="15">
        <f>C14+C15+C16+C17+C18+C19</f>
        <v>3514.95</v>
      </c>
      <c r="D13" s="16">
        <f>D14+D15+D16+D17+D18+D19</f>
        <v>1894.85</v>
      </c>
    </row>
    <row r="14" spans="1:4" ht="12.75">
      <c r="A14" s="65" t="s">
        <v>109</v>
      </c>
      <c r="B14" s="1">
        <v>15000</v>
      </c>
      <c r="C14" s="1">
        <v>2641.19</v>
      </c>
      <c r="D14" s="2">
        <v>1141.43</v>
      </c>
    </row>
    <row r="15" spans="1:4" ht="12.75">
      <c r="A15" s="65" t="s">
        <v>110</v>
      </c>
      <c r="B15" s="1"/>
      <c r="C15" s="1">
        <v>541.3</v>
      </c>
      <c r="D15" s="2">
        <v>541.3</v>
      </c>
    </row>
    <row r="16" spans="1:4" ht="12.75">
      <c r="A16" s="65" t="s">
        <v>111</v>
      </c>
      <c r="B16" s="1"/>
      <c r="C16" s="1">
        <v>40.89</v>
      </c>
      <c r="D16" s="2">
        <v>36.74</v>
      </c>
    </row>
    <row r="17" spans="1:4" ht="12.75">
      <c r="A17" s="65" t="s">
        <v>112</v>
      </c>
      <c r="B17" s="1"/>
      <c r="C17" s="1">
        <v>225.44</v>
      </c>
      <c r="D17" s="2">
        <v>174.34</v>
      </c>
    </row>
    <row r="18" spans="1:4" ht="12.75">
      <c r="A18" s="65" t="s">
        <v>113</v>
      </c>
      <c r="B18" s="1"/>
      <c r="C18" s="1">
        <v>2.46</v>
      </c>
      <c r="D18" s="2">
        <v>1.04</v>
      </c>
    </row>
    <row r="19" spans="1:4" ht="13.5" thickBot="1">
      <c r="A19" s="65" t="s">
        <v>114</v>
      </c>
      <c r="B19" s="5"/>
      <c r="C19" s="5">
        <v>63.67</v>
      </c>
      <c r="D19" s="6"/>
    </row>
    <row r="20" spans="1:4" ht="13.5" customHeight="1">
      <c r="A20" s="59" t="s">
        <v>12</v>
      </c>
      <c r="B20" s="21">
        <f>B22+B31+B39</f>
        <v>46500</v>
      </c>
      <c r="C20" s="21">
        <f>C22+C31+C39</f>
        <v>11275.43</v>
      </c>
      <c r="D20" s="22">
        <f>D22+D31+D39</f>
        <v>2789.86</v>
      </c>
    </row>
    <row r="21" spans="1:4" ht="12.75">
      <c r="A21" s="60" t="s">
        <v>8</v>
      </c>
      <c r="B21" s="27"/>
      <c r="C21" s="27"/>
      <c r="D21" s="28"/>
    </row>
    <row r="22" spans="1:4" s="26" customFormat="1" ht="12.75">
      <c r="A22" s="61" t="s">
        <v>11</v>
      </c>
      <c r="B22" s="15">
        <f>B23+B24+B25+B26+B27+B28+B29+B30</f>
        <v>3249.65</v>
      </c>
      <c r="C22" s="15">
        <f>C23+C24+C25+C26+C27+C28+C29+C30</f>
        <v>3489.58</v>
      </c>
      <c r="D22" s="16">
        <f>D23+D24+D25+D26+D27+D28+D29+D30</f>
        <v>757.11</v>
      </c>
    </row>
    <row r="23" spans="1:4" ht="12.75">
      <c r="A23" s="65" t="s">
        <v>99</v>
      </c>
      <c r="B23" s="1"/>
      <c r="C23" s="1">
        <v>355.43</v>
      </c>
      <c r="D23" s="2">
        <v>343.48</v>
      </c>
    </row>
    <row r="24" spans="1:4" ht="12.75">
      <c r="A24" s="65" t="s">
        <v>100</v>
      </c>
      <c r="B24" s="1">
        <v>249.65</v>
      </c>
      <c r="C24" s="1">
        <v>299.65</v>
      </c>
      <c r="D24" s="2">
        <v>194.63</v>
      </c>
    </row>
    <row r="25" spans="1:4" ht="12.75">
      <c r="A25" s="65" t="s">
        <v>101</v>
      </c>
      <c r="B25" s="1"/>
      <c r="C25" s="1">
        <v>184.5</v>
      </c>
      <c r="D25" s="2">
        <v>32</v>
      </c>
    </row>
    <row r="26" spans="1:4" ht="12.75">
      <c r="A26" s="65" t="s">
        <v>102</v>
      </c>
      <c r="B26" s="1"/>
      <c r="C26" s="1">
        <v>154</v>
      </c>
      <c r="D26" s="2">
        <v>112</v>
      </c>
    </row>
    <row r="27" spans="1:4" ht="12.75">
      <c r="A27" s="65" t="s">
        <v>103</v>
      </c>
      <c r="B27" s="1">
        <v>500</v>
      </c>
      <c r="C27" s="1"/>
      <c r="D27" s="2"/>
    </row>
    <row r="28" spans="1:4" ht="12.75">
      <c r="A28" s="65" t="s">
        <v>104</v>
      </c>
      <c r="B28" s="1"/>
      <c r="C28" s="1">
        <v>496</v>
      </c>
      <c r="D28" s="2">
        <v>0</v>
      </c>
    </row>
    <row r="29" spans="1:4" ht="12.75">
      <c r="A29" s="65" t="s">
        <v>105</v>
      </c>
      <c r="B29" s="1">
        <v>2000</v>
      </c>
      <c r="C29" s="1">
        <v>2000</v>
      </c>
      <c r="D29" s="2">
        <v>75</v>
      </c>
    </row>
    <row r="30" spans="1:4" ht="12.75">
      <c r="A30" s="65" t="s">
        <v>106</v>
      </c>
      <c r="B30" s="1">
        <v>500</v>
      </c>
      <c r="C30" s="1"/>
      <c r="D30" s="2"/>
    </row>
    <row r="31" spans="1:4" s="26" customFormat="1" ht="12.75">
      <c r="A31" s="61" t="s">
        <v>9</v>
      </c>
      <c r="B31" s="15">
        <f>B32+B33+B34+B35+B36+B37+B38</f>
        <v>41500</v>
      </c>
      <c r="C31" s="15">
        <f>C32+C33+C34+C35+C36+C37+C38</f>
        <v>6645.15</v>
      </c>
      <c r="D31" s="16">
        <f>D32+D33+D34+D35+D36+D37+D38</f>
        <v>2032.75</v>
      </c>
    </row>
    <row r="32" spans="1:8" ht="25.5" customHeight="1">
      <c r="A32" s="65" t="s">
        <v>115</v>
      </c>
      <c r="B32" s="1"/>
      <c r="C32" s="1">
        <v>92.83</v>
      </c>
      <c r="D32" s="2"/>
      <c r="G32" s="18" t="s">
        <v>24</v>
      </c>
      <c r="H32" s="18" t="s">
        <v>25</v>
      </c>
    </row>
    <row r="33" spans="1:4" ht="12.75">
      <c r="A33" s="65" t="s">
        <v>116</v>
      </c>
      <c r="B33" s="1"/>
      <c r="C33" s="1">
        <v>1279.78</v>
      </c>
      <c r="D33" s="2">
        <v>246.57</v>
      </c>
    </row>
    <row r="34" spans="1:4" ht="13.5" customHeight="1">
      <c r="A34" s="65" t="s">
        <v>117</v>
      </c>
      <c r="B34" s="1"/>
      <c r="C34" s="1">
        <v>2500</v>
      </c>
      <c r="D34" s="2">
        <v>789.19</v>
      </c>
    </row>
    <row r="35" spans="1:4" ht="13.5" customHeight="1">
      <c r="A35" s="65" t="s">
        <v>106</v>
      </c>
      <c r="B35" s="1"/>
      <c r="C35" s="1">
        <v>1000</v>
      </c>
      <c r="D35" s="2">
        <v>14.2</v>
      </c>
    </row>
    <row r="36" spans="1:4" ht="12.75">
      <c r="A36" s="65" t="s">
        <v>118</v>
      </c>
      <c r="B36" s="1">
        <v>41500</v>
      </c>
      <c r="C36" s="1">
        <v>1072.83</v>
      </c>
      <c r="D36" s="2">
        <v>982.79</v>
      </c>
    </row>
    <row r="37" spans="1:4" ht="12.75">
      <c r="A37" s="65" t="s">
        <v>119</v>
      </c>
      <c r="B37" s="1"/>
      <c r="C37" s="1">
        <v>400.06</v>
      </c>
      <c r="D37" s="2"/>
    </row>
    <row r="38" spans="1:4" ht="12.75">
      <c r="A38" s="65" t="s">
        <v>120</v>
      </c>
      <c r="B38" s="1"/>
      <c r="C38" s="1">
        <v>299.65</v>
      </c>
      <c r="D38" s="2"/>
    </row>
    <row r="39" spans="1:4" s="26" customFormat="1" ht="13.5" thickBot="1">
      <c r="A39" s="61" t="s">
        <v>10</v>
      </c>
      <c r="B39" s="15">
        <v>1750.35</v>
      </c>
      <c r="C39" s="15">
        <v>1140.7</v>
      </c>
      <c r="D39" s="16"/>
    </row>
    <row r="40" spans="1:4" ht="13.5" customHeight="1">
      <c r="A40" s="59" t="s">
        <v>13</v>
      </c>
      <c r="B40" s="21">
        <f>B42+B43+B44+B54</f>
        <v>100000</v>
      </c>
      <c r="C40" s="21">
        <f>C42+C43+C44+C54</f>
        <v>219134.05</v>
      </c>
      <c r="D40" s="22">
        <f>D42+D43+D44+D54</f>
        <v>148835.794</v>
      </c>
    </row>
    <row r="41" spans="1:4" ht="12.75">
      <c r="A41" s="60" t="s">
        <v>8</v>
      </c>
      <c r="B41" s="29"/>
      <c r="C41" s="29"/>
      <c r="D41" s="30"/>
    </row>
    <row r="42" spans="1:4" s="26" customFormat="1" ht="12.75">
      <c r="A42" s="61" t="s">
        <v>16</v>
      </c>
      <c r="B42" s="15">
        <v>64700</v>
      </c>
      <c r="C42" s="15">
        <v>126989.36</v>
      </c>
      <c r="D42" s="16">
        <v>96308.84</v>
      </c>
    </row>
    <row r="43" spans="1:4" s="26" customFormat="1" ht="12.75">
      <c r="A43" s="61" t="s">
        <v>14</v>
      </c>
      <c r="B43" s="15">
        <v>15300</v>
      </c>
      <c r="C43" s="15">
        <v>23802.26</v>
      </c>
      <c r="D43" s="16">
        <v>15135.08</v>
      </c>
    </row>
    <row r="44" spans="1:4" s="26" customFormat="1" ht="12.75">
      <c r="A44" s="61" t="s">
        <v>27</v>
      </c>
      <c r="B44" s="15">
        <f>B45+B46+B47+B48+B49+B50+B51+B52+B53</f>
        <v>11000</v>
      </c>
      <c r="C44" s="15">
        <f>C45+C46+C47+C48+C49+C50+C51+C52+C53</f>
        <v>60988.88</v>
      </c>
      <c r="D44" s="16">
        <f>D45+D46+D47+D48+D49+D50+D51+D52+D53</f>
        <v>32520.344</v>
      </c>
    </row>
    <row r="45" spans="1:4" ht="25.5">
      <c r="A45" s="65" t="s">
        <v>121</v>
      </c>
      <c r="B45" s="1">
        <v>7000</v>
      </c>
      <c r="C45" s="1">
        <v>14500</v>
      </c>
      <c r="D45" s="2">
        <v>1822.956</v>
      </c>
    </row>
    <row r="46" spans="1:4" ht="15" customHeight="1">
      <c r="A46" s="65" t="s">
        <v>122</v>
      </c>
      <c r="B46" s="1"/>
      <c r="C46" s="1">
        <v>3500</v>
      </c>
      <c r="D46" s="2">
        <v>3394.07</v>
      </c>
    </row>
    <row r="47" spans="1:4" ht="25.5">
      <c r="A47" s="65" t="s">
        <v>123</v>
      </c>
      <c r="B47" s="1"/>
      <c r="C47" s="1">
        <v>56</v>
      </c>
      <c r="D47" s="2">
        <v>55.87</v>
      </c>
    </row>
    <row r="48" spans="1:4" ht="25.5">
      <c r="A48" s="65" t="s">
        <v>124</v>
      </c>
      <c r="B48" s="1"/>
      <c r="C48" s="1">
        <v>503</v>
      </c>
      <c r="D48" s="2">
        <v>187.23</v>
      </c>
    </row>
    <row r="49" spans="1:4" ht="15" customHeight="1">
      <c r="A49" s="65" t="s">
        <v>125</v>
      </c>
      <c r="B49" s="1"/>
      <c r="C49" s="1">
        <v>30830</v>
      </c>
      <c r="D49" s="2">
        <v>25661.158</v>
      </c>
    </row>
    <row r="50" spans="1:4" ht="25.5">
      <c r="A50" s="65" t="s">
        <v>126</v>
      </c>
      <c r="B50" s="1"/>
      <c r="C50" s="1">
        <v>384</v>
      </c>
      <c r="D50" s="2"/>
    </row>
    <row r="51" spans="1:4" ht="15.75" customHeight="1">
      <c r="A51" s="65" t="s">
        <v>127</v>
      </c>
      <c r="B51" s="1"/>
      <c r="C51" s="1">
        <v>7187.63</v>
      </c>
      <c r="D51" s="2">
        <v>1381.82</v>
      </c>
    </row>
    <row r="52" spans="1:4" ht="15" customHeight="1">
      <c r="A52" s="65" t="s">
        <v>128</v>
      </c>
      <c r="B52" s="1"/>
      <c r="C52" s="1">
        <v>2250</v>
      </c>
      <c r="D52" s="2"/>
    </row>
    <row r="53" spans="1:4" ht="25.5">
      <c r="A53" s="65" t="s">
        <v>129</v>
      </c>
      <c r="B53" s="1">
        <v>4000</v>
      </c>
      <c r="C53" s="1">
        <v>1778.25</v>
      </c>
      <c r="D53" s="2">
        <v>17.24</v>
      </c>
    </row>
    <row r="54" spans="1:4" s="26" customFormat="1" ht="12.75">
      <c r="A54" s="61" t="s">
        <v>26</v>
      </c>
      <c r="B54" s="15">
        <f>B55+B56+B57+B58</f>
        <v>9000</v>
      </c>
      <c r="C54" s="15">
        <f>C55+C56+C57+C58</f>
        <v>7353.549999999999</v>
      </c>
      <c r="D54" s="16">
        <f>D55+D56+D57+D58</f>
        <v>4871.530000000001</v>
      </c>
    </row>
    <row r="55" spans="1:4" ht="12.75">
      <c r="A55" s="65" t="s">
        <v>133</v>
      </c>
      <c r="B55" s="1">
        <v>5000</v>
      </c>
      <c r="C55" s="1">
        <v>680.9</v>
      </c>
      <c r="D55" s="2">
        <v>324.52</v>
      </c>
    </row>
    <row r="56" spans="1:4" ht="38.25">
      <c r="A56" s="65" t="s">
        <v>130</v>
      </c>
      <c r="B56" s="1">
        <v>4000</v>
      </c>
      <c r="C56" s="1">
        <v>5022.65</v>
      </c>
      <c r="D56" s="2">
        <v>3867.01</v>
      </c>
    </row>
    <row r="57" spans="1:4" ht="15.75" customHeight="1">
      <c r="A57" s="65" t="s">
        <v>131</v>
      </c>
      <c r="B57" s="1"/>
      <c r="C57" s="1">
        <v>680</v>
      </c>
      <c r="D57" s="2">
        <v>680</v>
      </c>
    </row>
    <row r="58" spans="1:4" ht="15.75" customHeight="1" thickBot="1">
      <c r="A58" s="65" t="s">
        <v>132</v>
      </c>
      <c r="B58" s="1"/>
      <c r="C58" s="1">
        <v>970</v>
      </c>
      <c r="D58" s="2"/>
    </row>
    <row r="59" spans="1:4" ht="13.5" customHeight="1">
      <c r="A59" s="59" t="s">
        <v>15</v>
      </c>
      <c r="B59" s="21">
        <f>B61+B127+B128+B129+B141</f>
        <v>250000</v>
      </c>
      <c r="C59" s="21">
        <f>C61+C127+C128+C129+C141</f>
        <v>379239.67000000004</v>
      </c>
      <c r="D59" s="22">
        <f>D61+D127+D128+D129+D141</f>
        <v>129228.18</v>
      </c>
    </row>
    <row r="60" spans="1:4" ht="12.75">
      <c r="A60" s="60" t="s">
        <v>8</v>
      </c>
      <c r="B60" s="27"/>
      <c r="C60" s="27"/>
      <c r="D60" s="28"/>
    </row>
    <row r="61" spans="1:4" s="26" customFormat="1" ht="12.75">
      <c r="A61" s="61" t="s">
        <v>9</v>
      </c>
      <c r="B61" s="15">
        <f>SUM(B63:B126)</f>
        <v>218384.89</v>
      </c>
      <c r="C61" s="15">
        <f>SUM(C63:C126)</f>
        <v>322702.02</v>
      </c>
      <c r="D61" s="16">
        <f>SUM(D63:D126)</f>
        <v>115154.06999999999</v>
      </c>
    </row>
    <row r="62" spans="1:4" ht="12.75">
      <c r="A62" s="31" t="s">
        <v>134</v>
      </c>
      <c r="B62" s="32"/>
      <c r="C62" s="33"/>
      <c r="D62" s="34"/>
    </row>
    <row r="63" spans="1:4" ht="25.5">
      <c r="A63" s="65" t="s">
        <v>30</v>
      </c>
      <c r="B63" s="4"/>
      <c r="C63" s="4">
        <v>37683.6</v>
      </c>
      <c r="D63" s="2">
        <v>1596.5</v>
      </c>
    </row>
    <row r="64" spans="1:4" ht="12.75" customHeight="1">
      <c r="A64" s="65" t="s">
        <v>31</v>
      </c>
      <c r="B64" s="4"/>
      <c r="C64" s="4">
        <v>41929.53</v>
      </c>
      <c r="D64" s="2">
        <v>35928.91</v>
      </c>
    </row>
    <row r="65" spans="1:4" ht="12.75">
      <c r="A65" s="65" t="s">
        <v>32</v>
      </c>
      <c r="B65" s="4"/>
      <c r="C65" s="4">
        <v>3175.37</v>
      </c>
      <c r="D65" s="2">
        <v>3051.57</v>
      </c>
    </row>
    <row r="66" spans="1:4" ht="12.75" customHeight="1">
      <c r="A66" s="65" t="s">
        <v>33</v>
      </c>
      <c r="B66" s="4"/>
      <c r="C66" s="4">
        <v>7964.4</v>
      </c>
      <c r="D66" s="2"/>
    </row>
    <row r="67" spans="1:4" ht="12.75">
      <c r="A67" s="65" t="s">
        <v>34</v>
      </c>
      <c r="B67" s="4"/>
      <c r="C67" s="4">
        <v>741.55</v>
      </c>
      <c r="D67" s="2">
        <v>741.55</v>
      </c>
    </row>
    <row r="68" spans="1:4" ht="12.75">
      <c r="A68" s="65" t="s">
        <v>35</v>
      </c>
      <c r="B68" s="4"/>
      <c r="C68" s="4">
        <v>5103.04</v>
      </c>
      <c r="D68" s="2">
        <v>875</v>
      </c>
    </row>
    <row r="69" spans="1:4" ht="25.5">
      <c r="A69" s="65" t="s">
        <v>36</v>
      </c>
      <c r="B69" s="4"/>
      <c r="C69" s="4">
        <v>7318.95</v>
      </c>
      <c r="D69" s="2">
        <v>3388.34</v>
      </c>
    </row>
    <row r="70" spans="1:4" ht="12.75">
      <c r="A70" s="65" t="s">
        <v>37</v>
      </c>
      <c r="B70" s="4"/>
      <c r="C70" s="4">
        <v>1000</v>
      </c>
      <c r="D70" s="2"/>
    </row>
    <row r="71" spans="1:4" ht="12.75" customHeight="1">
      <c r="A71" s="65" t="s">
        <v>38</v>
      </c>
      <c r="B71" s="4"/>
      <c r="C71" s="4">
        <v>3496.22</v>
      </c>
      <c r="D71" s="2">
        <v>2496.78</v>
      </c>
    </row>
    <row r="72" spans="1:4" ht="12.75">
      <c r="A72" s="65" t="s">
        <v>39</v>
      </c>
      <c r="B72" s="4"/>
      <c r="C72" s="4">
        <v>420</v>
      </c>
      <c r="D72" s="2">
        <v>418.57</v>
      </c>
    </row>
    <row r="73" spans="1:4" ht="12.75" customHeight="1">
      <c r="A73" s="65" t="s">
        <v>40</v>
      </c>
      <c r="B73" s="4"/>
      <c r="C73" s="4">
        <v>3709.99</v>
      </c>
      <c r="D73" s="2"/>
    </row>
    <row r="74" spans="1:4" ht="12.75">
      <c r="A74" s="65" t="s">
        <v>41</v>
      </c>
      <c r="B74" s="4"/>
      <c r="C74" s="4">
        <v>500</v>
      </c>
      <c r="D74" s="2">
        <v>98.2</v>
      </c>
    </row>
    <row r="75" spans="1:4" ht="12.75">
      <c r="A75" s="65" t="s">
        <v>42</v>
      </c>
      <c r="B75" s="4"/>
      <c r="C75" s="4">
        <v>1800</v>
      </c>
      <c r="D75" s="2">
        <v>180</v>
      </c>
    </row>
    <row r="76" spans="1:4" ht="12.75">
      <c r="A76" s="65" t="s">
        <v>43</v>
      </c>
      <c r="B76" s="4"/>
      <c r="C76" s="4">
        <v>1380</v>
      </c>
      <c r="D76" s="2"/>
    </row>
    <row r="77" spans="1:4" ht="12.75">
      <c r="A77" s="65" t="s">
        <v>44</v>
      </c>
      <c r="B77" s="4"/>
      <c r="C77" s="4">
        <v>280</v>
      </c>
      <c r="D77" s="2">
        <v>70.64</v>
      </c>
    </row>
    <row r="78" spans="1:4" ht="12.75">
      <c r="A78" s="65" t="s">
        <v>45</v>
      </c>
      <c r="B78" s="4"/>
      <c r="C78" s="4">
        <v>445.58</v>
      </c>
      <c r="D78" s="2">
        <v>445.57</v>
      </c>
    </row>
    <row r="79" spans="1:4" ht="12.75">
      <c r="A79" s="65" t="s">
        <v>46</v>
      </c>
      <c r="B79" s="4"/>
      <c r="C79" s="4">
        <v>100</v>
      </c>
      <c r="D79" s="2"/>
    </row>
    <row r="80" spans="1:4" ht="12.75" customHeight="1">
      <c r="A80" s="65" t="s">
        <v>47</v>
      </c>
      <c r="B80" s="4"/>
      <c r="C80" s="4">
        <v>1700</v>
      </c>
      <c r="D80" s="2">
        <v>133.84</v>
      </c>
    </row>
    <row r="81" spans="1:4" ht="25.5">
      <c r="A81" s="65" t="s">
        <v>48</v>
      </c>
      <c r="B81" s="4"/>
      <c r="C81" s="4">
        <v>100</v>
      </c>
      <c r="D81" s="2"/>
    </row>
    <row r="82" spans="1:4" ht="12.75">
      <c r="A82" s="65" t="s">
        <v>49</v>
      </c>
      <c r="B82" s="4"/>
      <c r="C82" s="4">
        <v>100</v>
      </c>
      <c r="D82" s="2"/>
    </row>
    <row r="83" spans="1:4" ht="12.75">
      <c r="A83" s="65" t="s">
        <v>50</v>
      </c>
      <c r="B83" s="4"/>
      <c r="C83" s="4">
        <v>100</v>
      </c>
      <c r="D83" s="2"/>
    </row>
    <row r="84" spans="1:4" ht="12.75">
      <c r="A84" s="65" t="s">
        <v>51</v>
      </c>
      <c r="B84" s="4"/>
      <c r="C84" s="4">
        <v>2500</v>
      </c>
      <c r="D84" s="2"/>
    </row>
    <row r="85" spans="1:4" ht="12.75">
      <c r="A85" s="65" t="s">
        <v>52</v>
      </c>
      <c r="B85" s="4"/>
      <c r="C85" s="4">
        <v>200</v>
      </c>
      <c r="D85" s="2"/>
    </row>
    <row r="86" spans="1:4" ht="12.75">
      <c r="A86" s="65" t="s">
        <v>53</v>
      </c>
      <c r="B86" s="4"/>
      <c r="C86" s="4">
        <v>100</v>
      </c>
      <c r="D86" s="2"/>
    </row>
    <row r="87" spans="1:4" ht="12.75">
      <c r="A87" s="65" t="s">
        <v>54</v>
      </c>
      <c r="B87" s="4"/>
      <c r="C87" s="4">
        <v>1200</v>
      </c>
      <c r="D87" s="2"/>
    </row>
    <row r="88" spans="1:4" ht="12.75">
      <c r="A88" s="65" t="s">
        <v>55</v>
      </c>
      <c r="B88" s="4"/>
      <c r="C88" s="4">
        <v>500</v>
      </c>
      <c r="D88" s="2"/>
    </row>
    <row r="89" spans="1:4" ht="12.75">
      <c r="A89" s="65" t="s">
        <v>56</v>
      </c>
      <c r="B89" s="4"/>
      <c r="C89" s="4">
        <v>150</v>
      </c>
      <c r="D89" s="2"/>
    </row>
    <row r="90" spans="1:4" ht="12.75">
      <c r="A90" s="65" t="s">
        <v>57</v>
      </c>
      <c r="B90" s="4"/>
      <c r="C90" s="4">
        <v>1800</v>
      </c>
      <c r="D90" s="2"/>
    </row>
    <row r="91" spans="1:4" ht="12.75">
      <c r="A91" s="31" t="s">
        <v>135</v>
      </c>
      <c r="B91" s="4"/>
      <c r="C91" s="4"/>
      <c r="D91" s="2"/>
    </row>
    <row r="92" spans="1:4" ht="12.75">
      <c r="A92" s="65" t="s">
        <v>95</v>
      </c>
      <c r="B92" s="4">
        <v>200000</v>
      </c>
      <c r="C92" s="4"/>
      <c r="D92" s="2"/>
    </row>
    <row r="93" spans="1:4" ht="12.75">
      <c r="A93" s="65" t="s">
        <v>58</v>
      </c>
      <c r="B93" s="4"/>
      <c r="C93" s="4">
        <v>11370.6</v>
      </c>
      <c r="D93" s="2"/>
    </row>
    <row r="94" spans="1:4" ht="12.75">
      <c r="A94" s="65" t="s">
        <v>59</v>
      </c>
      <c r="B94" s="4"/>
      <c r="C94" s="4">
        <v>7000</v>
      </c>
      <c r="D94" s="2"/>
    </row>
    <row r="95" spans="1:4" ht="12.75">
      <c r="A95" s="65" t="s">
        <v>60</v>
      </c>
      <c r="B95" s="4"/>
      <c r="C95" s="4">
        <v>4189.97</v>
      </c>
      <c r="D95" s="2">
        <v>4189.97</v>
      </c>
    </row>
    <row r="96" spans="1:4" ht="12.75">
      <c r="A96" s="65" t="s">
        <v>61</v>
      </c>
      <c r="B96" s="4"/>
      <c r="C96" s="4">
        <v>2500</v>
      </c>
      <c r="D96" s="2"/>
    </row>
    <row r="97" spans="1:4" ht="12.75">
      <c r="A97" s="65" t="s">
        <v>62</v>
      </c>
      <c r="B97" s="4"/>
      <c r="C97" s="4">
        <v>2000</v>
      </c>
      <c r="D97" s="2"/>
    </row>
    <row r="98" spans="1:4" ht="12.75">
      <c r="A98" s="65" t="s">
        <v>63</v>
      </c>
      <c r="B98" s="4"/>
      <c r="C98" s="4">
        <v>20500</v>
      </c>
      <c r="D98" s="2">
        <v>2.25</v>
      </c>
    </row>
    <row r="99" spans="1:4" ht="12.75">
      <c r="A99" s="31" t="s">
        <v>136</v>
      </c>
      <c r="B99" s="4"/>
      <c r="C99" s="4"/>
      <c r="D99" s="2"/>
    </row>
    <row r="100" spans="1:4" ht="25.5">
      <c r="A100" s="65" t="s">
        <v>64</v>
      </c>
      <c r="B100" s="3"/>
      <c r="C100" s="4">
        <v>14600</v>
      </c>
      <c r="D100" s="2">
        <v>471.75</v>
      </c>
    </row>
    <row r="101" spans="1:4" ht="12.75" customHeight="1">
      <c r="A101" s="65" t="s">
        <v>65</v>
      </c>
      <c r="B101" s="3"/>
      <c r="C101" s="4">
        <v>550</v>
      </c>
      <c r="D101" s="2"/>
    </row>
    <row r="102" spans="1:4" ht="12.75">
      <c r="A102" s="65" t="s">
        <v>66</v>
      </c>
      <c r="B102" s="3"/>
      <c r="C102" s="4">
        <v>1000</v>
      </c>
      <c r="D102" s="2"/>
    </row>
    <row r="103" spans="1:4" ht="12.75">
      <c r="A103" s="65" t="s">
        <v>67</v>
      </c>
      <c r="B103" s="3"/>
      <c r="C103" s="4">
        <v>26201</v>
      </c>
      <c r="D103" s="2">
        <v>1096.1</v>
      </c>
    </row>
    <row r="104" spans="1:4" ht="12.75">
      <c r="A104" s="31" t="s">
        <v>137</v>
      </c>
      <c r="B104" s="35"/>
      <c r="C104" s="4"/>
      <c r="D104" s="2"/>
    </row>
    <row r="105" spans="1:4" ht="12.75">
      <c r="A105" s="65" t="s">
        <v>68</v>
      </c>
      <c r="B105" s="4">
        <v>17450</v>
      </c>
      <c r="C105" s="4">
        <v>67399.69</v>
      </c>
      <c r="D105" s="2">
        <v>57766.32</v>
      </c>
    </row>
    <row r="106" spans="1:4" ht="12.75" customHeight="1">
      <c r="A106" s="65" t="s">
        <v>69</v>
      </c>
      <c r="B106" s="4"/>
      <c r="C106" s="4">
        <v>4740.9</v>
      </c>
      <c r="D106" s="2"/>
    </row>
    <row r="107" spans="1:4" ht="25.5">
      <c r="A107" s="65" t="s">
        <v>70</v>
      </c>
      <c r="B107" s="4"/>
      <c r="C107" s="4">
        <v>20933</v>
      </c>
      <c r="D107" s="2">
        <v>346.5</v>
      </c>
    </row>
    <row r="108" spans="1:4" ht="12.75">
      <c r="A108" s="65" t="s">
        <v>71</v>
      </c>
      <c r="B108" s="4"/>
      <c r="C108" s="4">
        <v>75.18</v>
      </c>
      <c r="D108" s="2">
        <v>63.25</v>
      </c>
    </row>
    <row r="109" spans="1:4" ht="12.75">
      <c r="A109" s="65" t="s">
        <v>72</v>
      </c>
      <c r="B109" s="4"/>
      <c r="C109" s="4">
        <v>750</v>
      </c>
      <c r="D109" s="2"/>
    </row>
    <row r="110" spans="1:4" ht="12.75">
      <c r="A110" s="65" t="s">
        <v>73</v>
      </c>
      <c r="B110" s="4"/>
      <c r="C110" s="4">
        <v>265</v>
      </c>
      <c r="D110" s="2">
        <v>175.95</v>
      </c>
    </row>
    <row r="111" spans="1:4" ht="12.75">
      <c r="A111" s="65" t="s">
        <v>74</v>
      </c>
      <c r="B111" s="4"/>
      <c r="C111" s="4">
        <v>300</v>
      </c>
      <c r="D111" s="2"/>
    </row>
    <row r="112" spans="1:4" ht="12.75">
      <c r="A112" s="65" t="s">
        <v>75</v>
      </c>
      <c r="B112" s="4"/>
      <c r="C112" s="4">
        <v>3300</v>
      </c>
      <c r="D112" s="2">
        <v>160</v>
      </c>
    </row>
    <row r="113" spans="1:4" ht="15.75" customHeight="1">
      <c r="A113" s="65" t="s">
        <v>76</v>
      </c>
      <c r="B113" s="4"/>
      <c r="C113" s="4">
        <v>200</v>
      </c>
      <c r="D113" s="2"/>
    </row>
    <row r="114" spans="1:4" ht="12.75">
      <c r="A114" s="65" t="s">
        <v>77</v>
      </c>
      <c r="B114" s="4"/>
      <c r="C114" s="4">
        <v>100</v>
      </c>
      <c r="D114" s="2">
        <v>73</v>
      </c>
    </row>
    <row r="115" spans="1:4" ht="12.75">
      <c r="A115" s="31" t="s">
        <v>181</v>
      </c>
      <c r="B115" s="4"/>
      <c r="C115" s="4"/>
      <c r="D115" s="2"/>
    </row>
    <row r="116" spans="1:4" ht="12.75">
      <c r="A116" s="65" t="s">
        <v>78</v>
      </c>
      <c r="B116" s="4"/>
      <c r="C116" s="4">
        <v>656.5</v>
      </c>
      <c r="D116" s="2">
        <v>656.5</v>
      </c>
    </row>
    <row r="117" spans="1:4" ht="25.5">
      <c r="A117" s="65" t="s">
        <v>79</v>
      </c>
      <c r="B117" s="4"/>
      <c r="C117" s="4">
        <v>771.95</v>
      </c>
      <c r="D117" s="2">
        <v>195</v>
      </c>
    </row>
    <row r="118" spans="1:4" ht="12.75">
      <c r="A118" s="65" t="s">
        <v>80</v>
      </c>
      <c r="B118" s="4"/>
      <c r="C118" s="4">
        <v>4000</v>
      </c>
      <c r="D118" s="2">
        <v>189</v>
      </c>
    </row>
    <row r="119" spans="1:4" ht="12.75">
      <c r="A119" s="65" t="s">
        <v>81</v>
      </c>
      <c r="B119" s="4"/>
      <c r="C119" s="4">
        <v>600</v>
      </c>
      <c r="D119" s="2"/>
    </row>
    <row r="120" spans="1:4" ht="12.75" customHeight="1">
      <c r="A120" s="65" t="s">
        <v>82</v>
      </c>
      <c r="B120" s="4"/>
      <c r="C120" s="4">
        <v>500</v>
      </c>
      <c r="D120" s="2"/>
    </row>
    <row r="121" spans="1:4" ht="12.75" customHeight="1">
      <c r="A121" s="65" t="s">
        <v>83</v>
      </c>
      <c r="B121" s="4"/>
      <c r="C121" s="4">
        <v>1500</v>
      </c>
      <c r="D121" s="2"/>
    </row>
    <row r="122" spans="1:4" ht="12.75">
      <c r="A122" s="65" t="s">
        <v>84</v>
      </c>
      <c r="B122" s="4"/>
      <c r="C122" s="4">
        <v>800</v>
      </c>
      <c r="D122" s="2"/>
    </row>
    <row r="123" spans="1:4" ht="12.75">
      <c r="A123" s="65" t="s">
        <v>85</v>
      </c>
      <c r="B123" s="4"/>
      <c r="C123" s="4">
        <v>150</v>
      </c>
      <c r="D123" s="2">
        <v>95</v>
      </c>
    </row>
    <row r="124" spans="1:4" ht="12.75">
      <c r="A124" s="65" t="s">
        <v>86</v>
      </c>
      <c r="B124" s="4"/>
      <c r="C124" s="4">
        <v>250</v>
      </c>
      <c r="D124" s="2">
        <v>248.01</v>
      </c>
    </row>
    <row r="125" spans="1:4" ht="12.75">
      <c r="A125" s="31" t="s">
        <v>138</v>
      </c>
      <c r="B125" s="4"/>
      <c r="C125" s="4"/>
      <c r="D125" s="2"/>
    </row>
    <row r="126" spans="1:4" ht="12.75">
      <c r="A126" s="65" t="s">
        <v>87</v>
      </c>
      <c r="B126" s="4">
        <v>934.89</v>
      </c>
      <c r="C126" s="4"/>
      <c r="D126" s="2"/>
    </row>
    <row r="127" spans="1:4" s="26" customFormat="1" ht="12.75">
      <c r="A127" s="61" t="s">
        <v>16</v>
      </c>
      <c r="B127" s="15">
        <v>28865.11</v>
      </c>
      <c r="C127" s="15">
        <v>35223.02</v>
      </c>
      <c r="D127" s="16">
        <v>12831.82</v>
      </c>
    </row>
    <row r="128" spans="1:4" s="26" customFormat="1" ht="12.75">
      <c r="A128" s="61" t="s">
        <v>14</v>
      </c>
      <c r="B128" s="15">
        <v>200</v>
      </c>
      <c r="C128" s="15">
        <v>1163.84</v>
      </c>
      <c r="D128" s="16">
        <v>1116.1</v>
      </c>
    </row>
    <row r="129" spans="1:4" s="26" customFormat="1" ht="12.75">
      <c r="A129" s="61" t="s">
        <v>11</v>
      </c>
      <c r="B129" s="15">
        <f>B131+B132+B133+B134+B135+B136+B138+B140</f>
        <v>0</v>
      </c>
      <c r="C129" s="15">
        <f>C131+C132+C133+C134+C135+C136+C138+C140</f>
        <v>12104.050000000001</v>
      </c>
      <c r="D129" s="16">
        <f>D131+D132+D133+D134+D135+D136+D138+D140</f>
        <v>126.19</v>
      </c>
    </row>
    <row r="130" spans="1:4" ht="12.75">
      <c r="A130" s="31" t="s">
        <v>134</v>
      </c>
      <c r="B130" s="36"/>
      <c r="C130" s="37"/>
      <c r="D130" s="14"/>
    </row>
    <row r="131" spans="1:4" ht="12.75">
      <c r="A131" s="65" t="s">
        <v>88</v>
      </c>
      <c r="B131" s="4"/>
      <c r="C131" s="4">
        <v>508.5</v>
      </c>
      <c r="D131" s="2"/>
    </row>
    <row r="132" spans="1:4" ht="12.75">
      <c r="A132" s="65" t="s">
        <v>89</v>
      </c>
      <c r="B132" s="4"/>
      <c r="C132" s="4">
        <v>1216.99</v>
      </c>
      <c r="D132" s="2">
        <v>12.68</v>
      </c>
    </row>
    <row r="133" spans="1:4" ht="12.75">
      <c r="A133" s="65" t="s">
        <v>90</v>
      </c>
      <c r="B133" s="4"/>
      <c r="C133" s="4">
        <v>63.61</v>
      </c>
      <c r="D133" s="2">
        <v>63.61</v>
      </c>
    </row>
    <row r="134" spans="1:4" ht="12.75">
      <c r="A134" s="65" t="s">
        <v>91</v>
      </c>
      <c r="B134" s="4"/>
      <c r="C134" s="4">
        <v>500</v>
      </c>
      <c r="D134" s="2"/>
    </row>
    <row r="135" spans="1:4" ht="12.75" customHeight="1">
      <c r="A135" s="65" t="s">
        <v>92</v>
      </c>
      <c r="B135" s="4"/>
      <c r="C135" s="4">
        <v>2000</v>
      </c>
      <c r="D135" s="2">
        <v>10</v>
      </c>
    </row>
    <row r="136" spans="1:4" ht="12.75">
      <c r="A136" s="65" t="s">
        <v>93</v>
      </c>
      <c r="B136" s="4"/>
      <c r="C136" s="4">
        <v>4000</v>
      </c>
      <c r="D136" s="2"/>
    </row>
    <row r="137" spans="1:4" ht="12.75">
      <c r="A137" s="31" t="s">
        <v>135</v>
      </c>
      <c r="B137" s="4"/>
      <c r="C137" s="4"/>
      <c r="D137" s="2"/>
    </row>
    <row r="138" spans="1:4" ht="12.75">
      <c r="A138" s="65" t="s">
        <v>98</v>
      </c>
      <c r="B138" s="4"/>
      <c r="C138" s="4">
        <v>3500</v>
      </c>
      <c r="D138" s="2">
        <v>39.9</v>
      </c>
    </row>
    <row r="139" spans="1:4" ht="12.75">
      <c r="A139" s="31" t="s">
        <v>136</v>
      </c>
      <c r="B139" s="4"/>
      <c r="C139" s="4"/>
      <c r="D139" s="2"/>
    </row>
    <row r="140" spans="1:4" ht="12.75">
      <c r="A140" s="65" t="s">
        <v>94</v>
      </c>
      <c r="B140" s="4"/>
      <c r="C140" s="4">
        <v>314.95</v>
      </c>
      <c r="D140" s="2"/>
    </row>
    <row r="141" spans="1:4" s="26" customFormat="1" ht="13.5" thickBot="1">
      <c r="A141" s="61" t="s">
        <v>10</v>
      </c>
      <c r="B141" s="15">
        <v>2550</v>
      </c>
      <c r="C141" s="15">
        <v>8046.74</v>
      </c>
      <c r="D141" s="16"/>
    </row>
    <row r="142" spans="1:4" ht="13.5" customHeight="1">
      <c r="A142" s="59" t="s">
        <v>17</v>
      </c>
      <c r="B142" s="21">
        <f>B144+B145+B146+B154</f>
        <v>5000</v>
      </c>
      <c r="C142" s="21">
        <f>C144+C145+C146+C154</f>
        <v>37692.310000000005</v>
      </c>
      <c r="D142" s="22">
        <f>D144+D145+D146+D154</f>
        <v>23549.829999999998</v>
      </c>
    </row>
    <row r="143" spans="1:4" ht="12.75">
      <c r="A143" s="60" t="s">
        <v>8</v>
      </c>
      <c r="B143" s="11"/>
      <c r="C143" s="12"/>
      <c r="D143" s="13"/>
    </row>
    <row r="144" spans="1:4" s="26" customFormat="1" ht="12.75">
      <c r="A144" s="61" t="s">
        <v>16</v>
      </c>
      <c r="B144" s="15">
        <v>3201</v>
      </c>
      <c r="C144" s="15">
        <v>5669</v>
      </c>
      <c r="D144" s="16">
        <v>3538.37</v>
      </c>
    </row>
    <row r="145" spans="1:4" s="26" customFormat="1" ht="12.75">
      <c r="A145" s="61" t="s">
        <v>14</v>
      </c>
      <c r="B145" s="15">
        <v>99</v>
      </c>
      <c r="C145" s="15">
        <v>1376</v>
      </c>
      <c r="D145" s="16">
        <v>296</v>
      </c>
    </row>
    <row r="146" spans="1:4" s="26" customFormat="1" ht="12.75">
      <c r="A146" s="61" t="s">
        <v>9</v>
      </c>
      <c r="B146" s="15">
        <f>B147+B148+B149+B150+B151+B152+B153</f>
        <v>1500</v>
      </c>
      <c r="C146" s="15">
        <f>C147+C148+C149+C150+C151+C152+C153</f>
        <v>30620.41</v>
      </c>
      <c r="D146" s="16">
        <f>D147+D148+D149+D150+D151+D152+D153</f>
        <v>19715.46</v>
      </c>
    </row>
    <row r="147" spans="1:4" ht="13.5" customHeight="1">
      <c r="A147" s="65" t="s">
        <v>139</v>
      </c>
      <c r="B147" s="38"/>
      <c r="C147" s="38">
        <v>1000</v>
      </c>
      <c r="D147" s="39">
        <v>411.4</v>
      </c>
    </row>
    <row r="148" spans="1:4" ht="13.5" customHeight="1">
      <c r="A148" s="65" t="s">
        <v>140</v>
      </c>
      <c r="B148" s="38"/>
      <c r="C148" s="38">
        <v>300</v>
      </c>
      <c r="D148" s="39">
        <v>168.5</v>
      </c>
    </row>
    <row r="149" spans="1:4" ht="13.5" customHeight="1">
      <c r="A149" s="65" t="s">
        <v>141</v>
      </c>
      <c r="B149" s="38"/>
      <c r="C149" s="38">
        <v>1390.66</v>
      </c>
      <c r="D149" s="39">
        <v>1188.18</v>
      </c>
    </row>
    <row r="150" spans="1:4" ht="13.5" customHeight="1">
      <c r="A150" s="65" t="s">
        <v>142</v>
      </c>
      <c r="B150" s="38">
        <v>1500</v>
      </c>
      <c r="C150" s="38">
        <v>924.75</v>
      </c>
      <c r="D150" s="39">
        <v>820.98</v>
      </c>
    </row>
    <row r="151" spans="1:4" ht="13.5" customHeight="1">
      <c r="A151" s="65" t="s">
        <v>143</v>
      </c>
      <c r="B151" s="38"/>
      <c r="C151" s="38">
        <v>400</v>
      </c>
      <c r="D151" s="39">
        <v>308.55</v>
      </c>
    </row>
    <row r="152" spans="1:4" ht="13.5" customHeight="1">
      <c r="A152" s="65" t="s">
        <v>144</v>
      </c>
      <c r="B152" s="38"/>
      <c r="C152" s="38">
        <v>26255</v>
      </c>
      <c r="D152" s="39">
        <v>16817.85</v>
      </c>
    </row>
    <row r="153" spans="1:4" ht="13.5" customHeight="1">
      <c r="A153" s="65" t="s">
        <v>145</v>
      </c>
      <c r="B153" s="38"/>
      <c r="C153" s="38">
        <v>350</v>
      </c>
      <c r="D153" s="39"/>
    </row>
    <row r="154" spans="1:4" s="26" customFormat="1" ht="13.5" thickBot="1">
      <c r="A154" s="61" t="s">
        <v>10</v>
      </c>
      <c r="B154" s="15">
        <v>200</v>
      </c>
      <c r="C154" s="15">
        <v>26.9</v>
      </c>
      <c r="D154" s="16"/>
    </row>
    <row r="155" spans="1:4" ht="13.5" customHeight="1">
      <c r="A155" s="59" t="s">
        <v>23</v>
      </c>
      <c r="B155" s="21">
        <f>B158</f>
        <v>1650</v>
      </c>
      <c r="C155" s="21">
        <f>C158</f>
        <v>1822.18</v>
      </c>
      <c r="D155" s="22">
        <f>D158</f>
        <v>673.22</v>
      </c>
    </row>
    <row r="156" spans="1:4" ht="12.75">
      <c r="A156" s="60" t="s">
        <v>8</v>
      </c>
      <c r="B156" s="40"/>
      <c r="C156" s="29"/>
      <c r="D156" s="41"/>
    </row>
    <row r="157" spans="1:4" s="26" customFormat="1" ht="12.75">
      <c r="A157" s="61" t="s">
        <v>9</v>
      </c>
      <c r="B157" s="15">
        <f>B158</f>
        <v>1650</v>
      </c>
      <c r="C157" s="15">
        <f>C158</f>
        <v>1822.18</v>
      </c>
      <c r="D157" s="16">
        <f>D158</f>
        <v>673.22</v>
      </c>
    </row>
    <row r="158" spans="1:4" ht="13.5" thickBot="1">
      <c r="A158" s="65" t="s">
        <v>146</v>
      </c>
      <c r="B158" s="42">
        <v>1650</v>
      </c>
      <c r="C158" s="43">
        <v>1822.18</v>
      </c>
      <c r="D158" s="44">
        <v>673.22</v>
      </c>
    </row>
    <row r="159" spans="1:4" ht="13.5" customHeight="1">
      <c r="A159" s="59" t="s">
        <v>18</v>
      </c>
      <c r="B159" s="21">
        <f>B161+B179</f>
        <v>5000</v>
      </c>
      <c r="C159" s="21">
        <f>C161+C179</f>
        <v>30902.079999999998</v>
      </c>
      <c r="D159" s="22">
        <f>D161+D179</f>
        <v>23467.25</v>
      </c>
    </row>
    <row r="160" spans="1:4" ht="12.75">
      <c r="A160" s="60" t="s">
        <v>8</v>
      </c>
      <c r="B160" s="27"/>
      <c r="C160" s="45"/>
      <c r="D160" s="46"/>
    </row>
    <row r="161" spans="1:4" s="26" customFormat="1" ht="12.75">
      <c r="A161" s="61" t="s">
        <v>9</v>
      </c>
      <c r="B161" s="15">
        <f>B162+B163+B164+B165+B166+B167+B168+B169+B170+B171+B172+B173+B174+B175+B176+B177+B178</f>
        <v>5000</v>
      </c>
      <c r="C161" s="15">
        <f>C162+C163+C164+C165+C166+C167+C168+C169+C170+C171+C172+C173+C174+C175+C176+C177+C178</f>
        <v>30312.309999999998</v>
      </c>
      <c r="D161" s="16">
        <f>D162+D163+D164+D165+D166+D167+D168+D169+D170+D171+D172+D173+D174+D175+D176+D177+D178</f>
        <v>23467.25</v>
      </c>
    </row>
    <row r="162" spans="1:4" ht="12.75">
      <c r="A162" s="65" t="s">
        <v>147</v>
      </c>
      <c r="B162" s="38"/>
      <c r="C162" s="38">
        <v>1308</v>
      </c>
      <c r="D162" s="39"/>
    </row>
    <row r="163" spans="1:4" ht="12.75">
      <c r="A163" s="65" t="s">
        <v>148</v>
      </c>
      <c r="B163" s="38"/>
      <c r="C163" s="38">
        <v>80</v>
      </c>
      <c r="D163" s="39">
        <v>78.65</v>
      </c>
    </row>
    <row r="164" spans="1:4" ht="12.75">
      <c r="A164" s="65" t="s">
        <v>149</v>
      </c>
      <c r="B164" s="38"/>
      <c r="C164" s="38">
        <v>886</v>
      </c>
      <c r="D164" s="39">
        <v>881.52</v>
      </c>
    </row>
    <row r="165" spans="1:4" ht="12.75">
      <c r="A165" s="65" t="s">
        <v>150</v>
      </c>
      <c r="B165" s="38">
        <v>65</v>
      </c>
      <c r="C165" s="38"/>
      <c r="D165" s="39"/>
    </row>
    <row r="166" spans="1:4" ht="12.75">
      <c r="A166" s="65" t="s">
        <v>151</v>
      </c>
      <c r="B166" s="38">
        <v>220</v>
      </c>
      <c r="C166" s="38">
        <v>220</v>
      </c>
      <c r="D166" s="39">
        <v>210.28</v>
      </c>
    </row>
    <row r="167" spans="1:4" ht="12.75">
      <c r="A167" s="65" t="s">
        <v>152</v>
      </c>
      <c r="B167" s="38">
        <v>339</v>
      </c>
      <c r="C167" s="38">
        <v>339</v>
      </c>
      <c r="D167" s="39"/>
    </row>
    <row r="168" spans="1:4" ht="12.75">
      <c r="A168" s="65" t="s">
        <v>153</v>
      </c>
      <c r="B168" s="38">
        <v>600</v>
      </c>
      <c r="C168" s="38"/>
      <c r="D168" s="39"/>
    </row>
    <row r="169" spans="1:4" ht="12.75">
      <c r="A169" s="65" t="s">
        <v>154</v>
      </c>
      <c r="B169" s="38">
        <v>400</v>
      </c>
      <c r="C169" s="38"/>
      <c r="D169" s="39"/>
    </row>
    <row r="170" spans="1:4" ht="12.75">
      <c r="A170" s="65" t="s">
        <v>155</v>
      </c>
      <c r="B170" s="38"/>
      <c r="C170" s="38">
        <v>1565</v>
      </c>
      <c r="D170" s="39">
        <v>1184.51</v>
      </c>
    </row>
    <row r="171" spans="1:4" ht="12.75">
      <c r="A171" s="65" t="s">
        <v>156</v>
      </c>
      <c r="B171" s="38">
        <v>200</v>
      </c>
      <c r="C171" s="38">
        <v>585</v>
      </c>
      <c r="D171" s="39">
        <v>318.6</v>
      </c>
    </row>
    <row r="172" spans="1:4" ht="12.75">
      <c r="A172" s="65" t="s">
        <v>157</v>
      </c>
      <c r="B172" s="38"/>
      <c r="C172" s="38">
        <v>1446.82</v>
      </c>
      <c r="D172" s="39"/>
    </row>
    <row r="173" spans="1:4" ht="12.75">
      <c r="A173" s="65" t="s">
        <v>158</v>
      </c>
      <c r="B173" s="38"/>
      <c r="C173" s="38">
        <v>270</v>
      </c>
      <c r="D173" s="39"/>
    </row>
    <row r="174" spans="1:4" ht="12.75">
      <c r="A174" s="65" t="s">
        <v>159</v>
      </c>
      <c r="B174" s="38">
        <v>400</v>
      </c>
      <c r="C174" s="38">
        <v>807.42</v>
      </c>
      <c r="D174" s="39">
        <v>312.67</v>
      </c>
    </row>
    <row r="175" spans="1:4" ht="12.75">
      <c r="A175" s="65" t="s">
        <v>160</v>
      </c>
      <c r="B175" s="38">
        <v>1298</v>
      </c>
      <c r="C175" s="38">
        <v>1462.07</v>
      </c>
      <c r="D175" s="39">
        <v>975.54</v>
      </c>
    </row>
    <row r="176" spans="1:4" ht="12.75">
      <c r="A176" s="65" t="s">
        <v>161</v>
      </c>
      <c r="B176" s="38"/>
      <c r="C176" s="38">
        <v>19845</v>
      </c>
      <c r="D176" s="39">
        <v>19356.23</v>
      </c>
    </row>
    <row r="177" spans="1:4" ht="12.75">
      <c r="A177" s="65" t="s">
        <v>162</v>
      </c>
      <c r="B177" s="38">
        <v>143</v>
      </c>
      <c r="C177" s="38">
        <v>163</v>
      </c>
      <c r="D177" s="39">
        <v>149.25</v>
      </c>
    </row>
    <row r="178" spans="1:4" ht="12.75">
      <c r="A178" s="65" t="s">
        <v>163</v>
      </c>
      <c r="B178" s="38">
        <v>1335</v>
      </c>
      <c r="C178" s="38">
        <v>1335</v>
      </c>
      <c r="D178" s="39"/>
    </row>
    <row r="179" spans="1:4" s="26" customFormat="1" ht="13.5" thickBot="1">
      <c r="A179" s="61" t="s">
        <v>10</v>
      </c>
      <c r="B179" s="15"/>
      <c r="C179" s="15">
        <v>589.77</v>
      </c>
      <c r="D179" s="16"/>
    </row>
    <row r="180" spans="1:4" ht="13.5" customHeight="1">
      <c r="A180" s="59" t="s">
        <v>19</v>
      </c>
      <c r="B180" s="21">
        <f>B182+B183+B184</f>
        <v>108500</v>
      </c>
      <c r="C180" s="21">
        <f>C182+C183+C184</f>
        <v>60909.81999999999</v>
      </c>
      <c r="D180" s="22">
        <f>D182+D183+D184</f>
        <v>21410.27</v>
      </c>
    </row>
    <row r="181" spans="1:4" ht="12.75">
      <c r="A181" s="60" t="s">
        <v>8</v>
      </c>
      <c r="B181" s="47"/>
      <c r="C181" s="24"/>
      <c r="D181" s="48"/>
    </row>
    <row r="182" spans="1:4" s="26" customFormat="1" ht="12.75">
      <c r="A182" s="61" t="s">
        <v>16</v>
      </c>
      <c r="B182" s="15">
        <v>2300</v>
      </c>
      <c r="C182" s="15">
        <v>11818.41</v>
      </c>
      <c r="D182" s="16">
        <v>5423.7</v>
      </c>
    </row>
    <row r="183" spans="1:4" s="26" customFormat="1" ht="12.75">
      <c r="A183" s="61" t="s">
        <v>14</v>
      </c>
      <c r="B183" s="15"/>
      <c r="C183" s="15">
        <v>136</v>
      </c>
      <c r="D183" s="16">
        <v>136</v>
      </c>
    </row>
    <row r="184" spans="1:4" s="26" customFormat="1" ht="12.75">
      <c r="A184" s="61" t="s">
        <v>9</v>
      </c>
      <c r="B184" s="15">
        <f>B185+B186+B187+B188+B189+B190+B191+B192+B193+B194+B195+B196+B197+B198+B199+B200+B201+B202</f>
        <v>106200</v>
      </c>
      <c r="C184" s="15">
        <f>C185+C186+C187+C188+C189+C190+C191+C192+C193+C194+C195+C196+C197+C198+C199+C200+C201+C202</f>
        <v>48955.409999999996</v>
      </c>
      <c r="D184" s="16">
        <f>D185+D186+D187+D188+D189+D190+D191+D192+D193+D194+D195+D196+D197+D198+D199+D200+D201+D202</f>
        <v>15850.57</v>
      </c>
    </row>
    <row r="185" spans="1:4" ht="12.75">
      <c r="A185" s="65" t="s">
        <v>164</v>
      </c>
      <c r="B185" s="38">
        <v>0</v>
      </c>
      <c r="C185" s="38">
        <v>18378.46</v>
      </c>
      <c r="D185" s="39">
        <v>1705.49</v>
      </c>
    </row>
    <row r="186" spans="1:4" ht="12.75">
      <c r="A186" s="65" t="s">
        <v>165</v>
      </c>
      <c r="B186" s="38">
        <v>30000</v>
      </c>
      <c r="C186" s="38">
        <v>1680.85</v>
      </c>
      <c r="D186" s="39">
        <v>1680.85</v>
      </c>
    </row>
    <row r="187" spans="1:4" ht="12.75">
      <c r="A187" s="65" t="s">
        <v>166</v>
      </c>
      <c r="B187" s="38">
        <v>50000</v>
      </c>
      <c r="C187" s="38">
        <v>1145.96</v>
      </c>
      <c r="D187" s="39">
        <v>1145.96</v>
      </c>
    </row>
    <row r="188" spans="1:4" ht="12.75">
      <c r="A188" s="65" t="s">
        <v>167</v>
      </c>
      <c r="B188" s="38"/>
      <c r="C188" s="38"/>
      <c r="D188" s="39"/>
    </row>
    <row r="189" spans="1:4" ht="12.75">
      <c r="A189" s="66" t="s">
        <v>176</v>
      </c>
      <c r="B189" s="38"/>
      <c r="C189" s="38">
        <v>3626.36</v>
      </c>
      <c r="D189" s="39">
        <v>3694.12</v>
      </c>
    </row>
    <row r="190" spans="1:4" ht="12.75">
      <c r="A190" s="66" t="s">
        <v>177</v>
      </c>
      <c r="B190" s="38"/>
      <c r="C190" s="38">
        <v>500</v>
      </c>
      <c r="D190" s="39">
        <v>183.92</v>
      </c>
    </row>
    <row r="191" spans="1:4" ht="12.75">
      <c r="A191" s="66" t="s">
        <v>178</v>
      </c>
      <c r="B191" s="38"/>
      <c r="C191" s="38">
        <v>800</v>
      </c>
      <c r="D191" s="39"/>
    </row>
    <row r="192" spans="1:4" ht="12.75">
      <c r="A192" s="65" t="s">
        <v>168</v>
      </c>
      <c r="B192" s="38"/>
      <c r="C192" s="38">
        <v>3200</v>
      </c>
      <c r="D192" s="39">
        <v>0.3</v>
      </c>
    </row>
    <row r="193" spans="1:4" ht="12.75">
      <c r="A193" s="65" t="s">
        <v>169</v>
      </c>
      <c r="B193" s="38"/>
      <c r="C193" s="38"/>
      <c r="D193" s="39"/>
    </row>
    <row r="194" spans="1:4" ht="12.75">
      <c r="A194" s="66" t="s">
        <v>179</v>
      </c>
      <c r="B194" s="38">
        <v>20000</v>
      </c>
      <c r="C194" s="38">
        <v>5420.3</v>
      </c>
      <c r="D194" s="39">
        <v>3444.21</v>
      </c>
    </row>
    <row r="195" spans="1:4" ht="12.75">
      <c r="A195" s="66" t="s">
        <v>177</v>
      </c>
      <c r="B195" s="38"/>
      <c r="C195" s="38">
        <v>150</v>
      </c>
      <c r="D195" s="39"/>
    </row>
    <row r="196" spans="1:4" ht="12.75">
      <c r="A196" s="66" t="s">
        <v>180</v>
      </c>
      <c r="B196" s="38">
        <v>1200</v>
      </c>
      <c r="C196" s="38"/>
      <c r="D196" s="39"/>
    </row>
    <row r="197" spans="1:4" ht="12.75">
      <c r="A197" s="65" t="s">
        <v>170</v>
      </c>
      <c r="B197" s="38"/>
      <c r="C197" s="38">
        <v>3782.13</v>
      </c>
      <c r="D197" s="39">
        <v>214.53</v>
      </c>
    </row>
    <row r="198" spans="1:4" ht="12.75">
      <c r="A198" s="65" t="s">
        <v>171</v>
      </c>
      <c r="B198" s="38">
        <v>500</v>
      </c>
      <c r="C198" s="38">
        <v>500</v>
      </c>
      <c r="D198" s="39"/>
    </row>
    <row r="199" spans="1:4" ht="12.75">
      <c r="A199" s="65" t="s">
        <v>172</v>
      </c>
      <c r="B199" s="38"/>
      <c r="C199" s="38">
        <v>5776.35</v>
      </c>
      <c r="D199" s="39">
        <v>2123.77</v>
      </c>
    </row>
    <row r="200" spans="1:4" ht="12.75">
      <c r="A200" s="65" t="s">
        <v>173</v>
      </c>
      <c r="B200" s="38">
        <v>1500</v>
      </c>
      <c r="C200" s="38">
        <v>1500</v>
      </c>
      <c r="D200" s="39"/>
    </row>
    <row r="201" spans="1:4" ht="12.75">
      <c r="A201" s="65" t="s">
        <v>174</v>
      </c>
      <c r="B201" s="38">
        <v>3000</v>
      </c>
      <c r="C201" s="38">
        <v>800</v>
      </c>
      <c r="D201" s="39">
        <v>95.59</v>
      </c>
    </row>
    <row r="202" spans="1:4" ht="13.5" thickBot="1">
      <c r="A202" s="65" t="s">
        <v>175</v>
      </c>
      <c r="B202" s="49"/>
      <c r="C202" s="49">
        <v>1695</v>
      </c>
      <c r="D202" s="50">
        <v>1561.83</v>
      </c>
    </row>
    <row r="203" spans="1:4" ht="13.5" customHeight="1">
      <c r="A203" s="59" t="s">
        <v>20</v>
      </c>
      <c r="B203" s="21">
        <f>B205+B206</f>
        <v>2</v>
      </c>
      <c r="C203" s="21">
        <f>C205+C206</f>
        <v>6164.09</v>
      </c>
      <c r="D203" s="22">
        <f>D205+D206</f>
        <v>26.3</v>
      </c>
    </row>
    <row r="204" spans="1:4" ht="12.75">
      <c r="A204" s="60" t="s">
        <v>8</v>
      </c>
      <c r="B204" s="51"/>
      <c r="C204" s="52"/>
      <c r="D204" s="53"/>
    </row>
    <row r="205" spans="1:4" s="26" customFormat="1" ht="12.75">
      <c r="A205" s="61" t="s">
        <v>21</v>
      </c>
      <c r="B205" s="15"/>
      <c r="C205" s="15">
        <v>1144.09</v>
      </c>
      <c r="D205" s="16"/>
    </row>
    <row r="206" spans="1:4" s="26" customFormat="1" ht="13.5" thickBot="1">
      <c r="A206" s="61" t="s">
        <v>96</v>
      </c>
      <c r="B206" s="15">
        <v>2</v>
      </c>
      <c r="C206" s="15">
        <v>5020</v>
      </c>
      <c r="D206" s="16">
        <v>26.3</v>
      </c>
    </row>
    <row r="207" spans="1:4" s="56" customFormat="1" ht="19.5" customHeight="1" thickBot="1">
      <c r="A207" s="62" t="s">
        <v>97</v>
      </c>
      <c r="B207" s="54">
        <f>B7+B20+B40+B59+B142+B155+B159+B180+B203</f>
        <v>671652</v>
      </c>
      <c r="C207" s="54">
        <f>C7+C20+C40+C59+C142+C155+C159+C180+C203</f>
        <v>928457.21</v>
      </c>
      <c r="D207" s="55">
        <f>D7+D20+D40+D59+D142+D155+D159+D180+D203</f>
        <v>513276.414</v>
      </c>
    </row>
    <row r="209" ht="12.75">
      <c r="A209" s="57"/>
    </row>
  </sheetData>
  <sheetProtection/>
  <mergeCells count="3">
    <mergeCell ref="A2:D2"/>
    <mergeCell ref="A3:D3"/>
    <mergeCell ref="A5:A6"/>
  </mergeCells>
  <printOptions horizontalCentered="1"/>
  <pageMargins left="0.5905511811023623" right="0.5905511811023623" top="0.7874015748031497" bottom="0.5905511811023623" header="0.11811023622047245" footer="0.31496062992125984"/>
  <pageSetup horizontalDpi="600" verticalDpi="600" orientation="portrait" paperSize="9" scale="84" r:id="rId3"/>
  <headerFooter alignWithMargins="0">
    <oddFooter>&amp;CStránka &amp;P&amp;RTab.č.8 FRR sumář</oddFooter>
  </headerFooter>
  <rowBreaks count="2" manualBreakCount="2">
    <brk id="58" max="3" man="1"/>
    <brk id="183" max="3" man="1"/>
  </rowBreaks>
  <ignoredErrors>
    <ignoredError sqref="B61:D6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2021-05-07T11:26:13Z</cp:lastPrinted>
  <dcterms:created xsi:type="dcterms:W3CDTF">2003-05-29T06:21:43Z</dcterms:created>
  <dcterms:modified xsi:type="dcterms:W3CDTF">2021-05-07T11:26:55Z</dcterms:modified>
  <cp:category/>
  <cp:version/>
  <cp:contentType/>
  <cp:contentStatus/>
</cp:coreProperties>
</file>