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9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Z kotelny v interním pavilonu v Novém Bydžově vede potrubí do objektu LDN B částečně v terénu a “průlezným” kanálem.  Potrubí je původní a v systému se ztrácí topná voda.</t>
        </r>
      </text>
    </comment>
    <comment ref="A16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Rekonstrukce energovodu , vyvolaná investice , zjištěná při výstavbě laboratorního traktu a přeložce stávající trasy energovodu , její včasná realizace eliminuje možnou zásadní havárii v dodávce energií do jednotlivých objektů areálu MNDK, a.s. , havarijní stav</t>
        </r>
      </text>
    </comment>
    <comment ref="A16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10 let  v provozu , výrazně stoupající náklady na prováděné opravy v kuchyni 
V první plánované vlně , pásová myčka , zchlazovací zařízení, tlaková varná pánev , konvektomat přílohový
</t>
        </r>
      </text>
    </comment>
  </commentList>
</comments>
</file>

<file path=xl/sharedStrings.xml><?xml version="1.0" encoding="utf-8"?>
<sst xmlns="http://schemas.openxmlformats.org/spreadsheetml/2006/main" count="264" uniqueCount="222">
  <si>
    <t>v tis. Kč</t>
  </si>
  <si>
    <t>odvětví - název akce</t>
  </si>
  <si>
    <t>schválený</t>
  </si>
  <si>
    <t>rozpočet</t>
  </si>
  <si>
    <t>upravený</t>
  </si>
  <si>
    <t xml:space="preserve">skutečnost </t>
  </si>
  <si>
    <t>(rozpis akcí příspěvkových organizací  - samostatná tabulka)</t>
  </si>
  <si>
    <t>Tabulka č. 8</t>
  </si>
  <si>
    <t>Přehled o čerpání výdajů z Fondu rozvoje a reprodukce Královéhradeckého  kraje v roce 2022</t>
  </si>
  <si>
    <t>k 31.12.2022</t>
  </si>
  <si>
    <t>odvětví 10 - doprava</t>
  </si>
  <si>
    <t>v tom:</t>
  </si>
  <si>
    <t>kapitálové výdaje odvětví:</t>
  </si>
  <si>
    <t xml:space="preserve">   příprava a realizace staveb</t>
  </si>
  <si>
    <t>běžné výdaje odvětví:</t>
  </si>
  <si>
    <t xml:space="preserve">   příprava staveb</t>
  </si>
  <si>
    <t xml:space="preserve">   realizace staveb</t>
  </si>
  <si>
    <t xml:space="preserve">   podlimitní věcní břemena</t>
  </si>
  <si>
    <t xml:space="preserve">   nájemné </t>
  </si>
  <si>
    <t>odvětví 12 - správa majetku kraje</t>
  </si>
  <si>
    <t xml:space="preserve">   Oprava oplocení, Nádražní 169, Opočno</t>
  </si>
  <si>
    <t xml:space="preserve">   Demolice okálů v Opočně</t>
  </si>
  <si>
    <t xml:space="preserve">   Stavební úpravy budovy a pozemků Na Okrouhlíku 1371, HK</t>
  </si>
  <si>
    <t xml:space="preserve">   Bytový dům, Pod Budínem 1415, Rychnov n.K.</t>
  </si>
  <si>
    <t xml:space="preserve">   Rekonstrukce Škroupova domu</t>
  </si>
  <si>
    <t xml:space="preserve">   Stavební úpravy objektu  Švendova 1282, Hradec Králové</t>
  </si>
  <si>
    <t>PO - investiční transfery</t>
  </si>
  <si>
    <t>PO - neinvestiční transfery</t>
  </si>
  <si>
    <t xml:space="preserve">   SŠ a ZŠ, Hostinné - Zpevněné plochy a sadové úpravy </t>
  </si>
  <si>
    <t xml:space="preserve">   Gymnázium B. Němcové - Oprava fasády</t>
  </si>
  <si>
    <t>odvětví 15 - zdravotnictví</t>
  </si>
  <si>
    <t xml:space="preserve">   Oblastní nemocnice Jičín a. s.</t>
  </si>
  <si>
    <t>Novostavba PAVILON "A" (Stavební úpravy č.p. 511 pro laboratoře a onkologii ON Jičín a.s.) Výstavba klinických laboratoří a onkologie</t>
  </si>
  <si>
    <t>Náhradní zdroj elektrické energie nemocnice Jičín</t>
  </si>
  <si>
    <t>Požárně bezpečnostní řešení objektů  LDN v Novém Bydžově vč. PD</t>
  </si>
  <si>
    <t xml:space="preserve">Úprava skladovacího prostoru a rampy pro vozíky s prádlem vč. PD </t>
  </si>
  <si>
    <t>Obměna chladícího agregátu pro POO (ARO, OS - operační sály)</t>
  </si>
  <si>
    <t>WIFI pro pacienty Jičín a NB</t>
  </si>
  <si>
    <t>Výměna rozvodů ÚT mezi objekty interny a LDN B v NB vč. PD</t>
  </si>
  <si>
    <t>Čipový systém - vstup na oddělení v Jičíně</t>
  </si>
  <si>
    <t>Úprava rozvodů ÚT a ZTI v objektu č.p. 493 v Novém Bydžově vč.PD</t>
  </si>
  <si>
    <t>Obnova bleskozvodů v Jičíně dle ČSN EN 62305-(1-4) ed.2 vč.PD</t>
  </si>
  <si>
    <t>Úprava komunikace u objektu DZS v JC - PD</t>
  </si>
  <si>
    <t xml:space="preserve">Doplnění klimatizace do ambulancí v nemocnici v Jičíně vč. PD </t>
  </si>
  <si>
    <t xml:space="preserve">Doplnění klimatizace do ambulancí v nemocnici v NB vč. PD </t>
  </si>
  <si>
    <t>Úprava prostor pro parkoviště v Novém Bydžově - PD</t>
  </si>
  <si>
    <t>Rekonstrukce stravovacího provozu v Novém Bydžově</t>
  </si>
  <si>
    <t>Rekonstrukce inženýrských sítí a komunikací v areálu NB vč. PD</t>
  </si>
  <si>
    <t>Kompresorová stanice s generátorem kyslíku v objektu Interny v NB</t>
  </si>
  <si>
    <t xml:space="preserve">   Oblastní nemocnice Náchod a. s.</t>
  </si>
  <si>
    <t xml:space="preserve">Úprava patologie včetně PD, ON Náchod                 </t>
  </si>
  <si>
    <t xml:space="preserve">Realizace evakuačního výtahu - horní areál ONNá  vč. PD (2 výtahy) </t>
  </si>
  <si>
    <t xml:space="preserve">Rekonstrukce a přístavba gastro provozu pavilonu L (Náchod) vč. PD </t>
  </si>
  <si>
    <t>Stavební úpravy LNP - nemocnice Broumov</t>
  </si>
  <si>
    <t xml:space="preserve">Oprava vozovky  a nové odvodnění budovy E </t>
  </si>
  <si>
    <t>II. etapa modernizace a dostavby ON Náchod - PD</t>
  </si>
  <si>
    <t xml:space="preserve">   nemocnice Rychnov nad Kněžnou</t>
  </si>
  <si>
    <t>Reko dvou výtahů  na požární výtahy v nemocnici RK - DIGIP</t>
  </si>
  <si>
    <t>Rekonstrukce gastro provozu nemocnice RNK vč. PD</t>
  </si>
  <si>
    <t>ČOV - revitalizace vč. PD</t>
  </si>
  <si>
    <t>Realizace hlavní křižovatky a areálu nemocnice RK - PD</t>
  </si>
  <si>
    <t xml:space="preserve">   Oblastní nemocnice Trutnov a. s.</t>
  </si>
  <si>
    <t>Výstavba konsolidovaných laboratoří a transfúzního oddělení</t>
  </si>
  <si>
    <t>Řešení centrálního příjmu a komplexní navazující infrastruktury - PD</t>
  </si>
  <si>
    <t>Modernizace stravovacího provozu - PD</t>
  </si>
  <si>
    <t>Modernizace prádelny - PD</t>
  </si>
  <si>
    <t>Pavilon L (gyn.-por.) stavební úpravy - PD</t>
  </si>
  <si>
    <t>Odstranění havárie střešních plášťů v ON Trutnov - pavilon E a O</t>
  </si>
  <si>
    <t>Nový hl. rozvaděč a vnitřní silové kabelové trasy (stravovací provoz)</t>
  </si>
  <si>
    <t xml:space="preserve">   Městská nemocnice, a. s., Dvůr Králové n/L.</t>
  </si>
  <si>
    <t>Rekonstrukce energovodu vč. PD (podzemní kolektor)</t>
  </si>
  <si>
    <t>Rekonstrukce a modernizace kuchyně - PD</t>
  </si>
  <si>
    <t>Dvouhlavý injektor kontrastních látek</t>
  </si>
  <si>
    <t xml:space="preserve">   Léčebna pro dlouhodobě nemocné Hradec Králové</t>
  </si>
  <si>
    <t>Projektový záměr - budova - přístavba následné péče</t>
  </si>
  <si>
    <t>Výměna kanalizačního potrubí v hospodářské části v Jičíně</t>
  </si>
  <si>
    <t>Výměna podlahových krytin v objektech nem. Ji a NB</t>
  </si>
  <si>
    <t>Výměna potrubí vnitřního vodovodu v POO - A v Jičíně</t>
  </si>
  <si>
    <t>Výměna podlahových krytin v Jičíně a v Novém Bydžově</t>
  </si>
  <si>
    <t>Oprava oken v pavilonu POO, RDG a stravování v Jičíně</t>
  </si>
  <si>
    <t>Doplnění ochranných prvků - dveří a stěn v PIO a POO</t>
  </si>
  <si>
    <r>
      <t xml:space="preserve">Výměna </t>
    </r>
    <r>
      <rPr>
        <sz val="10"/>
        <rFont val="Arial"/>
        <family val="2"/>
      </rPr>
      <t>podlahových krytin</t>
    </r>
  </si>
  <si>
    <t>Oprava a výměna podhledů (pavilon stravování)</t>
  </si>
  <si>
    <t>odvětví 18 - zastupitelstvo kraje</t>
  </si>
  <si>
    <t>odvětví 19 - činnost krajského úřadu</t>
  </si>
  <si>
    <t xml:space="preserve">   Integrace cestovních příkazů a žádanek o dopravu</t>
  </si>
  <si>
    <t xml:space="preserve">   Stavební práce</t>
  </si>
  <si>
    <t xml:space="preserve">   Multifunkční stroje</t>
  </si>
  <si>
    <t xml:space="preserve">   AV technika</t>
  </si>
  <si>
    <t xml:space="preserve">   Hardware pro DMZ</t>
  </si>
  <si>
    <t>odvětví 28 - sociální věci</t>
  </si>
  <si>
    <t xml:space="preserve">   Domovy na Orlici - reko budovy DD Borohrádek vč. PD</t>
  </si>
  <si>
    <t xml:space="preserve">   Domov důchodců Dvůr Králové nad Labem</t>
  </si>
  <si>
    <t xml:space="preserve">   Domov U Biřičky HK - rozvoj domova</t>
  </si>
  <si>
    <t xml:space="preserve">   Domov pro seniory Pilníkov</t>
  </si>
  <si>
    <t xml:space="preserve">   Domov pro seniory Vrchlabí - dostavba domova</t>
  </si>
  <si>
    <t>nerozděleno na odvětví</t>
  </si>
  <si>
    <t>rezerva investiční</t>
  </si>
  <si>
    <t>rezerva neinvestiční a poplatky</t>
  </si>
  <si>
    <t>CELKEM</t>
  </si>
  <si>
    <t>odvětví 04 - informatiky</t>
  </si>
  <si>
    <t xml:space="preserve">   WinRmtDsktpSrvcs CAL SNGL  LicSAPk MVL UsrCAL</t>
  </si>
  <si>
    <r>
      <t xml:space="preserve">  </t>
    </r>
    <r>
      <rPr>
        <sz val="10"/>
        <rFont val="Arial CE"/>
        <family val="0"/>
      </rPr>
      <t xml:space="preserve"> WinSvrExtConn ALNG LicSAPk MVL</t>
    </r>
  </si>
  <si>
    <t xml:space="preserve">   CISSteDCCore ALNG LicSAPk MVL 2Lic CoreLic</t>
  </si>
  <si>
    <t xml:space="preserve">   ExchgSvrEnt ALNG LicSAPk MVL</t>
  </si>
  <si>
    <t xml:space="preserve">   MS Windows Server Datacenter</t>
  </si>
  <si>
    <t xml:space="preserve">   RDS CAL per user</t>
  </si>
  <si>
    <t xml:space="preserve">   Wifi kontrolery C9800-L-F-K9</t>
  </si>
  <si>
    <t xml:space="preserve">   Data Domain (160 TB usable capacity)</t>
  </si>
  <si>
    <t xml:space="preserve">   Stroje: ploter, scanner</t>
  </si>
  <si>
    <t xml:space="preserve">   Rozšíření kapacity diskových polí</t>
  </si>
  <si>
    <t xml:space="preserve">   Evidence usnesení</t>
  </si>
  <si>
    <t xml:space="preserve">   WinSvrCAL SNGL LicSAPk MVL UsrCAL (licence)</t>
  </si>
  <si>
    <t xml:space="preserve">   Veem Management Pack DMZ (licence)</t>
  </si>
  <si>
    <t xml:space="preserve">   Modul ODT pro GINIS (JEKIS)</t>
  </si>
  <si>
    <t xml:space="preserve">   Multilicence v rámci akce přechodu evidence majetku</t>
  </si>
  <si>
    <t xml:space="preserve">   Pásková zálohovací knihovna LTO 8, 3 mechaniky</t>
  </si>
  <si>
    <t xml:space="preserve">   FFortiMail 200F, Email Security Appliance - 4 x 10/100/1000 ports.</t>
  </si>
  <si>
    <t xml:space="preserve">   IP telefonie</t>
  </si>
  <si>
    <t>rezerva odvětví</t>
  </si>
  <si>
    <t xml:space="preserve">   zaplacené sankce a odstupné</t>
  </si>
  <si>
    <t xml:space="preserve">   poskytnuté náhrady</t>
  </si>
  <si>
    <t xml:space="preserve">   platby daní státnímu rozpočtu</t>
  </si>
  <si>
    <t xml:space="preserve">   platby saní a poplatků krajům, obcím a státním fondům</t>
  </si>
  <si>
    <t xml:space="preserve">   Demolice objektu na poz.p.č. 1546, nem. Nový Bydžov </t>
  </si>
  <si>
    <t xml:space="preserve">   Úprava pozemku 140/1, (klášterní zahrada) Opočno</t>
  </si>
  <si>
    <t xml:space="preserve">   Opravy Na Okrouhlíku 1371, HK</t>
  </si>
  <si>
    <t xml:space="preserve">   Demolice objektu č.p. 489, nem. Nový Bydžov</t>
  </si>
  <si>
    <t xml:space="preserve">   Zbudování nových kanceláří  v budově Švendova 1282, HK - oprava</t>
  </si>
  <si>
    <t xml:space="preserve">   Zbudování nových kanceláří  v budově Švendova 1282, HK</t>
  </si>
  <si>
    <t xml:space="preserve">   Gymnázium J. K. Tyla HK - Rekonstrukce vily vč. parkové úpravy</t>
  </si>
  <si>
    <t xml:space="preserve">   SŠ služeb, obchodu a gastro., Velká, HK - Nástavba objektu V Lipkách </t>
  </si>
  <si>
    <t xml:space="preserve">   SŠ služeb, obchodu a gastro., Velká, HK - Reko a přístavba Smiřice</t>
  </si>
  <si>
    <t xml:space="preserve">   Dětský domov, Sedloňov - Stavební úpravy objektu - II. etapa</t>
  </si>
  <si>
    <t xml:space="preserve">   Gymnázium a SOŠ ped., Nová Paka - Sportovní hala</t>
  </si>
  <si>
    <t xml:space="preserve">   SŠ zahradnická, Kopidlno - Reko trafostanice</t>
  </si>
  <si>
    <t xml:space="preserve">   ČLA, Trutnov - pozemky</t>
  </si>
  <si>
    <t xml:space="preserve">   ČLA, Trutnov - Stabilizace skalního svahu</t>
  </si>
  <si>
    <t xml:space="preserve">   SŠ hotelnictví, řemesel a gastro, Trunov - COV, Trutnov (reko DM)</t>
  </si>
  <si>
    <t xml:space="preserve">   Gym. J. K. Tyla Hradec Králové - Reko vily vč. parkové úpravy (drobný)</t>
  </si>
  <si>
    <t xml:space="preserve">   Gymnázium, Dobruška - Havárie na vodovodním řádu</t>
  </si>
  <si>
    <t>odvětví  14 - školství</t>
  </si>
  <si>
    <t xml:space="preserve">    Hvězdárna v Úpici - vědecko návštěvnické centrum (PD)</t>
  </si>
  <si>
    <t xml:space="preserve">   dopravní prostředek - Octavia Combi</t>
  </si>
  <si>
    <t xml:space="preserve">   Regály</t>
  </si>
  <si>
    <t xml:space="preserve">   Elektronizace personální a mzdové agendy</t>
  </si>
  <si>
    <t xml:space="preserve">      PD nové služby Domov se zvláštním režimem</t>
  </si>
  <si>
    <t xml:space="preserve">      Reko domova</t>
  </si>
  <si>
    <t xml:space="preserve">   Domov důchodců Lampertice - renovace tepelného čerpadla</t>
  </si>
  <si>
    <t xml:space="preserve">      hydrogeologická studie</t>
  </si>
  <si>
    <t xml:space="preserve">      výtah</t>
  </si>
  <si>
    <t xml:space="preserve">   Barevné domky Hajnice </t>
  </si>
  <si>
    <t xml:space="preserve">       nákup nemovitosti</t>
  </si>
  <si>
    <t xml:space="preserve">       reko hygienického zázemí</t>
  </si>
  <si>
    <t xml:space="preserve">       zajištění bezbariérovosti</t>
  </si>
  <si>
    <t xml:space="preserve">       nákup pozemku</t>
  </si>
  <si>
    <t>ÚSP pro mládež Kvasiny - studie proveditelnosti</t>
  </si>
  <si>
    <t>Domov Dědina Opočno - odkup nemovitosti a reko v Jaroměři</t>
  </si>
  <si>
    <t xml:space="preserve">Domov Na Stříbrném vrchu Rokytnice v O.h. </t>
  </si>
  <si>
    <t xml:space="preserve">        výstavba nového objektu</t>
  </si>
  <si>
    <t xml:space="preserve">        zajištění bezbariérovosti</t>
  </si>
  <si>
    <t>ÚSP pro mládež Domečky RK</t>
  </si>
  <si>
    <t xml:space="preserve">       stavební úpravy pro osoby s PAS</t>
  </si>
  <si>
    <t xml:space="preserve">       protipovodňová zábrana</t>
  </si>
  <si>
    <t>Domov sociálních služeb Skřivany - zajištění bezbariérovosti</t>
  </si>
  <si>
    <t>Stavební úpravy budov A,B,D - posouzení chlazení</t>
  </si>
  <si>
    <t>Výměna HEPA filtrů</t>
  </si>
  <si>
    <t xml:space="preserve">   Oblastní nemocnice Trutnov a.s.</t>
  </si>
  <si>
    <t>Oprava střechy</t>
  </si>
  <si>
    <t>Teplovodní rozvody</t>
  </si>
  <si>
    <t>Změna vstupu s lékárnou do areálu nemocnice Jičíné - archeologové</t>
  </si>
  <si>
    <t>Rozvody kyslíku pro lůžka pacientů v NB -objekt interny vč. PD</t>
  </si>
  <si>
    <t>Interna NB - požárně bezpečnostní řešení, úpravy objektu vč. PD</t>
  </si>
  <si>
    <t>Změna vstupu s lékárnou do areálu nemocnice Jičín</t>
  </si>
  <si>
    <t>Nástavba operač. sálů na dvorním traktu laboratoří MN a.s. Dvůr K</t>
  </si>
  <si>
    <t xml:space="preserve">Výměna skleněných ploch a slunolamů v POO v Jičín (spojovací chodba) </t>
  </si>
  <si>
    <t>Snížení energetické náročnosti osvětlení společných prostor vč. PD</t>
  </si>
  <si>
    <t xml:space="preserve">Sanace suterénních prostor vč. PD - Administrativní  budova </t>
  </si>
  <si>
    <t xml:space="preserve">Sanace ( odvlhčení ) suterénních prostor vč. PD - Hlavni budova </t>
  </si>
  <si>
    <t>Parkovací dům  - PD</t>
  </si>
  <si>
    <t>Výměna kabeláže pro dorozumívací sestra/ pacient v POO JC vč.PD</t>
  </si>
  <si>
    <t>Rek stoupaček a kanalizace v budově B a venkovní kanalizace u budovy B</t>
  </si>
  <si>
    <t xml:space="preserve">Nástavba (rozšíření) provozně technického objektu - PD        </t>
  </si>
  <si>
    <t xml:space="preserve">Rozšíření plochy pro parkování  (nad nemocničním bistrem)  </t>
  </si>
  <si>
    <t>Pavilon psychiatrie v nemocnici v Jičíně vč. PD</t>
  </si>
  <si>
    <t>Rekonstrukce chirurgie - PD a realizace</t>
  </si>
  <si>
    <t>Stavební úpravy pro umístění skiagrafického RTG přístroje</t>
  </si>
  <si>
    <t>Podhledy v místnostech č. 210 a 236 na odd. mikrobiologie</t>
  </si>
  <si>
    <t>Stavební úpravy místností na sklad na mikrobiologickém odd.</t>
  </si>
  <si>
    <t>Rekonstrukce personálního soc. zařízení - interna</t>
  </si>
  <si>
    <t>Rekonstrukce pacientské koupelny - neurologie</t>
  </si>
  <si>
    <t xml:space="preserve">Rozvody kyslíku  - onkologie  </t>
  </si>
  <si>
    <t>Rozvody kyslíku na sálu D - hemodialýza</t>
  </si>
  <si>
    <t>Stavební úpravy pro chirurgické ambulance</t>
  </si>
  <si>
    <t>Stavební úpravy místností lékařů - chirurgie</t>
  </si>
  <si>
    <t>Reko personálního sprchového koutu a předsíně - interna</t>
  </si>
  <si>
    <t>Reko chladícího systému mikrobiologického odd. ("MRAZÍK")</t>
  </si>
  <si>
    <t>Úprava pozemku na manipulační plochu - nem. Broumov</t>
  </si>
  <si>
    <t>Stavební úpravy pro umístění CT</t>
  </si>
  <si>
    <t>Studie budovy akutní lůžkové péče ON Trutnov</t>
  </si>
  <si>
    <t>Stavební úpravy -  pro stěhování urgentního příjmu</t>
  </si>
  <si>
    <t>Navýšení kapacity hasicího systému heliportu</t>
  </si>
  <si>
    <t>Rekonstrukce výdejního místa stavovacího provozu - PD</t>
  </si>
  <si>
    <t xml:space="preserve">   Léčebna dlouhodobě nemocných, Opočno</t>
  </si>
  <si>
    <t>Rekonstrukce střechy na budově LDN</t>
  </si>
  <si>
    <t>Oprava plotu  LDN HK - PD</t>
  </si>
  <si>
    <t xml:space="preserve">   Reko topení, chlazení a vzduchotechniky, Na Okrouhlíku, HK - PD</t>
  </si>
  <si>
    <t>odvětví 16 - kultura</t>
  </si>
  <si>
    <t xml:space="preserve">   Galerie moderního umění HK - reko 2. podzemního podlaží</t>
  </si>
  <si>
    <t xml:space="preserve">   Galerie výtvarného umění v Náchodě - zámecká jízdárna</t>
  </si>
  <si>
    <t xml:space="preserve">    Hvězdárna a planetárium v Hradci Králové - záložní zdroj chladu</t>
  </si>
  <si>
    <t>nerozděleno</t>
  </si>
  <si>
    <t>kapitálové výdaje:</t>
  </si>
  <si>
    <t xml:space="preserve">   Staveb. úpravy  "Nový Hluchák" vč. strav. zařízení, Pospíšilova 365</t>
  </si>
  <si>
    <t xml:space="preserve">Obměna řídících stanic MaR pro VZT POO (ARO, OS) a stravování </t>
  </si>
  <si>
    <t>Soc. zázemí pro zaměstnance strav. provozu v NB - PD</t>
  </si>
  <si>
    <t>Pavilon A2 - reko pro umístění plicního a kožního oddělení vč. PD</t>
  </si>
  <si>
    <t>Horní areálu nem. Náchod na LDN vč. PD - nátěr střechy</t>
  </si>
  <si>
    <t>Reko dvou výtahů (výtah 3, 4) na požární nem. RK - DIGIP</t>
  </si>
  <si>
    <t xml:space="preserve">   Úpravy povrchu a odtokového kanálu v ul. Hálkova, Náchod</t>
  </si>
  <si>
    <t>Výměna kabeláže pro dorozumívání sestra/ pacient v NB vč.PD</t>
  </si>
  <si>
    <t xml:space="preserve">   Nemocnice Rychnov nad Kněžnou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</si>
</sst>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"/>
    <numFmt numFmtId="168" formatCode="0.00_ ;\-0.00\ "/>
    <numFmt numFmtId="169" formatCode="#,##0.00\ _K_č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i/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rgb="FF3366FF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8"/>
      </top>
      <bottom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 style="medium"/>
      <top style="thin"/>
      <bottom style="thin"/>
    </border>
    <border>
      <left style="thin"/>
      <right>
        <color indexed="8"/>
      </right>
      <top style="thin"/>
      <bottom style="thin"/>
    </border>
    <border>
      <left style="thin"/>
      <right>
        <color indexed="8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medium"/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8"/>
      </right>
      <top>
        <color indexed="63"/>
      </top>
      <bottom style="thin"/>
    </border>
    <border>
      <left>
        <color indexed="8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5">
    <xf numFmtId="3" fontId="0" fillId="0" borderId="0" xfId="0" applyAlignment="1">
      <alignment/>
    </xf>
    <xf numFmtId="3" fontId="0" fillId="0" borderId="10" xfId="0" applyBorder="1" applyAlignment="1">
      <alignment/>
    </xf>
    <xf numFmtId="3" fontId="0" fillId="0" borderId="11" xfId="0" applyBorder="1" applyAlignment="1">
      <alignment/>
    </xf>
    <xf numFmtId="3" fontId="0" fillId="0" borderId="12" xfId="0" applyBorder="1" applyAlignment="1">
      <alignment/>
    </xf>
    <xf numFmtId="3" fontId="0" fillId="0" borderId="13" xfId="0" applyBorder="1" applyAlignment="1">
      <alignment/>
    </xf>
    <xf numFmtId="3" fontId="0" fillId="0" borderId="0" xfId="0" applyAlignment="1">
      <alignment horizontal="right"/>
    </xf>
    <xf numFmtId="3" fontId="2" fillId="0" borderId="12" xfId="0" applyFont="1" applyBorder="1" applyAlignment="1">
      <alignment/>
    </xf>
    <xf numFmtId="2" fontId="0" fillId="0" borderId="10" xfId="37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/>
    </xf>
    <xf numFmtId="4" fontId="4" fillId="0" borderId="10" xfId="45" applyNumberFormat="1" applyFont="1" applyBorder="1" applyAlignment="1">
      <alignment vertical="center" wrapText="1"/>
      <protection/>
    </xf>
    <xf numFmtId="4" fontId="4" fillId="0" borderId="14" xfId="45" applyNumberFormat="1" applyFont="1" applyBorder="1" applyAlignment="1">
      <alignment vertical="center" wrapText="1"/>
      <protection/>
    </xf>
    <xf numFmtId="2" fontId="0" fillId="0" borderId="11" xfId="0" applyNumberFormat="1" applyBorder="1" applyAlignment="1">
      <alignment/>
    </xf>
    <xf numFmtId="4" fontId="3" fillId="0" borderId="10" xfId="45" applyNumberFormat="1" applyBorder="1" applyAlignment="1">
      <alignment vertical="center" wrapText="1"/>
      <protection/>
    </xf>
    <xf numFmtId="4" fontId="3" fillId="0" borderId="14" xfId="45" applyNumberFormat="1" applyBorder="1" applyAlignment="1">
      <alignment vertical="center" wrapText="1"/>
      <protection/>
    </xf>
    <xf numFmtId="2" fontId="0" fillId="0" borderId="12" xfId="0" applyNumberFormat="1" applyBorder="1" applyAlignment="1">
      <alignment/>
    </xf>
    <xf numFmtId="2" fontId="0" fillId="0" borderId="10" xfId="37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3" fontId="2" fillId="0" borderId="15" xfId="0" applyFont="1" applyBorder="1" applyAlignment="1">
      <alignment/>
    </xf>
    <xf numFmtId="3" fontId="2" fillId="0" borderId="11" xfId="0" applyFont="1" applyBorder="1" applyAlignment="1">
      <alignment/>
    </xf>
    <xf numFmtId="3" fontId="0" fillId="0" borderId="11" xfId="0" applyBorder="1" applyAlignment="1">
      <alignment wrapText="1"/>
    </xf>
    <xf numFmtId="3" fontId="0" fillId="0" borderId="13" xfId="0" applyBorder="1" applyAlignment="1">
      <alignment wrapText="1"/>
    </xf>
    <xf numFmtId="4" fontId="3" fillId="0" borderId="16" xfId="45" applyNumberFormat="1" applyBorder="1" applyAlignment="1">
      <alignment vertical="center" wrapText="1"/>
      <protection/>
    </xf>
    <xf numFmtId="4" fontId="3" fillId="0" borderId="17" xfId="45" applyNumberFormat="1" applyBorder="1" applyAlignment="1">
      <alignment vertical="center" wrapText="1"/>
      <protection/>
    </xf>
    <xf numFmtId="3" fontId="0" fillId="0" borderId="18" xfId="0" applyBorder="1" applyAlignment="1">
      <alignment/>
    </xf>
    <xf numFmtId="4" fontId="3" fillId="0" borderId="19" xfId="45" applyNumberFormat="1" applyBorder="1" applyAlignment="1">
      <alignment vertical="center" wrapText="1"/>
      <protection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/>
    </xf>
    <xf numFmtId="4" fontId="4" fillId="0" borderId="19" xfId="45" applyNumberFormat="1" applyFont="1" applyBorder="1" applyAlignment="1">
      <alignment vertical="center" wrapText="1"/>
      <protection/>
    </xf>
    <xf numFmtId="3" fontId="0" fillId="0" borderId="10" xfId="0" applyBorder="1" applyAlignment="1">
      <alignment horizontal="left"/>
    </xf>
    <xf numFmtId="4" fontId="7" fillId="0" borderId="14" xfId="0" applyNumberFormat="1" applyFont="1" applyBorder="1" applyAlignment="1">
      <alignment horizontal="right" vertical="center"/>
    </xf>
    <xf numFmtId="4" fontId="4" fillId="0" borderId="20" xfId="45" applyNumberFormat="1" applyFont="1" applyBorder="1" applyAlignment="1">
      <alignment vertical="center" wrapText="1"/>
      <protection/>
    </xf>
    <xf numFmtId="4" fontId="4" fillId="0" borderId="17" xfId="45" applyNumberFormat="1" applyFont="1" applyBorder="1" applyAlignment="1">
      <alignment vertical="center" wrapText="1"/>
      <protection/>
    </xf>
    <xf numFmtId="2" fontId="0" fillId="0" borderId="14" xfId="0" applyNumberFormat="1" applyBorder="1" applyAlignment="1">
      <alignment/>
    </xf>
    <xf numFmtId="4" fontId="0" fillId="0" borderId="10" xfId="37" applyNumberFormat="1" applyFont="1" applyFill="1" applyBorder="1" applyAlignment="1">
      <alignment horizontal="right"/>
    </xf>
    <xf numFmtId="2" fontId="0" fillId="0" borderId="14" xfId="37" applyNumberFormat="1" applyFont="1" applyFill="1" applyBorder="1" applyAlignment="1">
      <alignment horizontal="right"/>
    </xf>
    <xf numFmtId="4" fontId="0" fillId="0" borderId="21" xfId="37" applyNumberFormat="1" applyFont="1" applyFill="1" applyBorder="1" applyAlignment="1">
      <alignment horizontal="right"/>
    </xf>
    <xf numFmtId="2" fontId="0" fillId="0" borderId="21" xfId="37" applyNumberFormat="1" applyFont="1" applyFill="1" applyBorder="1" applyAlignment="1">
      <alignment horizontal="right"/>
    </xf>
    <xf numFmtId="2" fontId="0" fillId="0" borderId="22" xfId="37" applyNumberFormat="1" applyFont="1" applyFill="1" applyBorder="1" applyAlignment="1">
      <alignment horizontal="right"/>
    </xf>
    <xf numFmtId="168" fontId="0" fillId="0" borderId="23" xfId="37" applyNumberFormat="1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4" fontId="3" fillId="0" borderId="24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8" fillId="0" borderId="25" xfId="37" applyNumberFormat="1" applyFont="1" applyFill="1" applyBorder="1" applyAlignment="1">
      <alignment horizontal="right"/>
    </xf>
    <xf numFmtId="4" fontId="8" fillId="0" borderId="26" xfId="37" applyNumberFormat="1" applyFont="1" applyFill="1" applyBorder="1" applyAlignment="1">
      <alignment horizontal="right"/>
    </xf>
    <xf numFmtId="4" fontId="3" fillId="0" borderId="10" xfId="45" applyNumberFormat="1" applyFont="1" applyBorder="1" applyAlignment="1">
      <alignment vertical="center" wrapText="1"/>
      <protection/>
    </xf>
    <xf numFmtId="4" fontId="4" fillId="0" borderId="16" xfId="45" applyNumberFormat="1" applyFont="1" applyBorder="1" applyAlignment="1">
      <alignment vertical="center" wrapText="1"/>
      <protection/>
    </xf>
    <xf numFmtId="4" fontId="3" fillId="0" borderId="16" xfId="45" applyNumberFormat="1" applyFont="1" applyBorder="1" applyAlignment="1">
      <alignment vertical="center" wrapText="1"/>
      <protection/>
    </xf>
    <xf numFmtId="2" fontId="0" fillId="0" borderId="27" xfId="0" applyNumberFormat="1" applyBorder="1" applyAlignment="1">
      <alignment/>
    </xf>
    <xf numFmtId="4" fontId="3" fillId="0" borderId="14" xfId="45" applyNumberFormat="1" applyFont="1" applyBorder="1" applyAlignment="1">
      <alignment vertical="center" wrapText="1"/>
      <protection/>
    </xf>
    <xf numFmtId="4" fontId="3" fillId="0" borderId="17" xfId="45" applyNumberFormat="1" applyFont="1" applyBorder="1" applyAlignment="1">
      <alignment vertical="center" wrapText="1"/>
      <protection/>
    </xf>
    <xf numFmtId="2" fontId="0" fillId="0" borderId="10" xfId="37" applyNumberFormat="1" applyFont="1" applyBorder="1" applyAlignment="1">
      <alignment/>
    </xf>
    <xf numFmtId="2" fontId="2" fillId="0" borderId="16" xfId="37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4" fontId="3" fillId="0" borderId="28" xfId="45" applyNumberFormat="1" applyFill="1" applyBorder="1" applyAlignment="1">
      <alignment vertical="center" wrapText="1"/>
      <protection/>
    </xf>
    <xf numFmtId="4" fontId="3" fillId="0" borderId="19" xfId="45" applyNumberFormat="1" applyFill="1" applyBorder="1" applyAlignment="1">
      <alignment vertical="center" wrapText="1"/>
      <protection/>
    </xf>
    <xf numFmtId="4" fontId="3" fillId="0" borderId="14" xfId="45" applyNumberFormat="1" applyFill="1" applyBorder="1" applyAlignment="1">
      <alignment vertical="center" wrapText="1"/>
      <protection/>
    </xf>
    <xf numFmtId="4" fontId="3" fillId="0" borderId="29" xfId="45" applyNumberFormat="1" applyFill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 horizontal="right"/>
    </xf>
    <xf numFmtId="3" fontId="2" fillId="0" borderId="30" xfId="0" applyFont="1" applyBorder="1" applyAlignment="1">
      <alignment/>
    </xf>
    <xf numFmtId="3" fontId="4" fillId="0" borderId="31" xfId="0" applyFont="1" applyBorder="1" applyAlignment="1">
      <alignment horizontal="left" wrapText="1"/>
    </xf>
    <xf numFmtId="3" fontId="5" fillId="0" borderId="32" xfId="0" applyFont="1" applyBorder="1" applyAlignment="1">
      <alignment horizontal="left" wrapText="1"/>
    </xf>
    <xf numFmtId="3" fontId="3" fillId="0" borderId="32" xfId="0" applyFont="1" applyBorder="1" applyAlignment="1">
      <alignment horizontal="left" wrapText="1"/>
    </xf>
    <xf numFmtId="0" fontId="3" fillId="0" borderId="32" xfId="45" applyBorder="1" applyAlignment="1">
      <alignment horizontal="left" vertical="center" wrapText="1"/>
      <protection/>
    </xf>
    <xf numFmtId="3" fontId="3" fillId="0" borderId="32" xfId="0" applyFont="1" applyBorder="1" applyAlignment="1">
      <alignment horizontal="left" vertical="center" wrapText="1"/>
    </xf>
    <xf numFmtId="0" fontId="49" fillId="0" borderId="32" xfId="45" applyFont="1" applyBorder="1" applyAlignment="1">
      <alignment vertical="center"/>
      <protection/>
    </xf>
    <xf numFmtId="0" fontId="6" fillId="0" borderId="32" xfId="45" applyFont="1" applyBorder="1" applyAlignment="1">
      <alignment horizontal="left" vertical="center" wrapText="1"/>
      <protection/>
    </xf>
    <xf numFmtId="0" fontId="3" fillId="0" borderId="32" xfId="45" applyFont="1" applyBorder="1" applyAlignment="1">
      <alignment horizontal="left" vertical="center" wrapText="1"/>
      <protection/>
    </xf>
    <xf numFmtId="0" fontId="3" fillId="0" borderId="30" xfId="45" applyFont="1" applyBorder="1" applyAlignment="1">
      <alignment horizontal="left" vertical="center" wrapText="1"/>
      <protection/>
    </xf>
    <xf numFmtId="0" fontId="49" fillId="0" borderId="32" xfId="45" applyFont="1" applyBorder="1" applyAlignment="1">
      <alignment vertical="center" wrapText="1"/>
      <protection/>
    </xf>
    <xf numFmtId="3" fontId="49" fillId="0" borderId="32" xfId="0" applyFont="1" applyBorder="1" applyAlignment="1">
      <alignment vertical="center"/>
    </xf>
    <xf numFmtId="0" fontId="49" fillId="0" borderId="30" xfId="45" applyFont="1" applyBorder="1" applyAlignment="1">
      <alignment vertical="center"/>
      <protection/>
    </xf>
    <xf numFmtId="0" fontId="50" fillId="0" borderId="30" xfId="45" applyFont="1" applyBorder="1" applyAlignment="1">
      <alignment vertical="center"/>
      <protection/>
    </xf>
    <xf numFmtId="0" fontId="3" fillId="0" borderId="32" xfId="45" applyBorder="1">
      <alignment/>
      <protection/>
    </xf>
    <xf numFmtId="0" fontId="3" fillId="0" borderId="32" xfId="47" applyBorder="1" applyAlignment="1">
      <alignment horizontal="left" vertical="center" wrapText="1"/>
      <protection/>
    </xf>
    <xf numFmtId="3" fontId="3" fillId="0" borderId="32" xfId="0" applyFont="1" applyBorder="1" applyAlignment="1">
      <alignment horizontal="left"/>
    </xf>
    <xf numFmtId="3" fontId="4" fillId="0" borderId="32" xfId="0" applyFont="1" applyBorder="1" applyAlignment="1">
      <alignment horizontal="left"/>
    </xf>
    <xf numFmtId="3" fontId="4" fillId="0" borderId="32" xfId="0" applyFont="1" applyBorder="1" applyAlignment="1">
      <alignment horizontal="left" wrapText="1"/>
    </xf>
    <xf numFmtId="0" fontId="3" fillId="0" borderId="32" xfId="45" applyBorder="1" applyAlignment="1">
      <alignment horizontal="left" vertical="center"/>
      <protection/>
    </xf>
    <xf numFmtId="0" fontId="3" fillId="0" borderId="31" xfId="45" applyBorder="1" applyAlignment="1">
      <alignment horizontal="left" vertical="center"/>
      <protection/>
    </xf>
    <xf numFmtId="0" fontId="5" fillId="0" borderId="31" xfId="45" applyFont="1" applyBorder="1" applyAlignment="1">
      <alignment horizontal="left" vertical="center"/>
      <protection/>
    </xf>
    <xf numFmtId="3" fontId="2" fillId="0" borderId="33" xfId="0" applyFont="1" applyBorder="1" applyAlignment="1">
      <alignment/>
    </xf>
    <xf numFmtId="2" fontId="0" fillId="0" borderId="32" xfId="0" applyNumberFormat="1" applyBorder="1" applyAlignment="1">
      <alignment/>
    </xf>
    <xf numFmtId="3" fontId="2" fillId="0" borderId="32" xfId="0" applyFont="1" applyBorder="1" applyAlignment="1">
      <alignment/>
    </xf>
    <xf numFmtId="3" fontId="0" fillId="0" borderId="33" xfId="0" applyBorder="1" applyAlignment="1">
      <alignment/>
    </xf>
    <xf numFmtId="2" fontId="2" fillId="0" borderId="34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3" fontId="8" fillId="0" borderId="35" xfId="0" applyFont="1" applyBorder="1" applyAlignment="1">
      <alignment/>
    </xf>
    <xf numFmtId="4" fontId="51" fillId="0" borderId="10" xfId="0" applyNumberFormat="1" applyFont="1" applyBorder="1" applyAlignment="1">
      <alignment horizontal="right"/>
    </xf>
    <xf numFmtId="4" fontId="3" fillId="0" borderId="36" xfId="45" applyNumberFormat="1" applyBorder="1" applyAlignment="1">
      <alignment vertical="center" wrapText="1"/>
      <protection/>
    </xf>
    <xf numFmtId="2" fontId="2" fillId="0" borderId="13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3" fontId="1" fillId="0" borderId="38" xfId="0" applyFont="1" applyBorder="1" applyAlignment="1">
      <alignment horizontal="center" vertical="center" wrapText="1"/>
    </xf>
    <xf numFmtId="3" fontId="1" fillId="0" borderId="39" xfId="0" applyFont="1" applyBorder="1" applyAlignment="1">
      <alignment horizontal="center" vertical="center" wrapText="1"/>
    </xf>
    <xf numFmtId="3" fontId="1" fillId="0" borderId="21" xfId="0" applyFont="1" applyBorder="1" applyAlignment="1">
      <alignment horizontal="center" vertical="center" wrapText="1"/>
    </xf>
    <xf numFmtId="3" fontId="1" fillId="0" borderId="22" xfId="0" applyFont="1" applyBorder="1" applyAlignment="1">
      <alignment horizontal="center" vertical="center" wrapText="1"/>
    </xf>
    <xf numFmtId="4" fontId="11" fillId="33" borderId="40" xfId="37" applyNumberFormat="1" applyFont="1" applyFill="1" applyBorder="1" applyAlignment="1">
      <alignment horizontal="right"/>
    </xf>
    <xf numFmtId="4" fontId="11" fillId="33" borderId="41" xfId="37" applyNumberFormat="1" applyFont="1" applyFill="1" applyBorder="1" applyAlignment="1">
      <alignment horizontal="right"/>
    </xf>
    <xf numFmtId="2" fontId="0" fillId="0" borderId="42" xfId="37" applyNumberFormat="1" applyFont="1" applyFill="1" applyBorder="1" applyAlignment="1">
      <alignment horizontal="right"/>
    </xf>
    <xf numFmtId="2" fontId="0" fillId="0" borderId="24" xfId="37" applyNumberFormat="1" applyFont="1" applyFill="1" applyBorder="1" applyAlignment="1">
      <alignment horizontal="right"/>
    </xf>
    <xf numFmtId="2" fontId="0" fillId="0" borderId="43" xfId="0" applyNumberFormat="1" applyBorder="1" applyAlignment="1">
      <alignment horizontal="right"/>
    </xf>
    <xf numFmtId="3" fontId="11" fillId="33" borderId="44" xfId="0" applyFont="1" applyFill="1" applyBorder="1" applyAlignment="1">
      <alignment/>
    </xf>
    <xf numFmtId="2" fontId="0" fillId="0" borderId="23" xfId="0" applyNumberFormat="1" applyBorder="1" applyAlignment="1">
      <alignment horizontal="right"/>
    </xf>
    <xf numFmtId="3" fontId="11" fillId="33" borderId="45" xfId="0" applyFont="1" applyFill="1" applyBorder="1" applyAlignment="1">
      <alignment/>
    </xf>
    <xf numFmtId="4" fontId="0" fillId="0" borderId="24" xfId="37" applyNumberFormat="1" applyFont="1" applyFill="1" applyBorder="1" applyAlignment="1">
      <alignment horizontal="right"/>
    </xf>
    <xf numFmtId="2" fontId="0" fillId="0" borderId="23" xfId="37" applyNumberFormat="1" applyFont="1" applyFill="1" applyBorder="1" applyAlignment="1">
      <alignment horizontal="right"/>
    </xf>
    <xf numFmtId="168" fontId="0" fillId="0" borderId="24" xfId="37" applyNumberFormat="1" applyFont="1" applyFill="1" applyBorder="1" applyAlignment="1">
      <alignment/>
    </xf>
    <xf numFmtId="166" fontId="0" fillId="0" borderId="24" xfId="37" applyNumberFormat="1" applyFont="1" applyFill="1" applyBorder="1" applyAlignment="1">
      <alignment horizontal="right"/>
    </xf>
    <xf numFmtId="168" fontId="0" fillId="0" borderId="24" xfId="37" applyNumberFormat="1" applyFont="1" applyFill="1" applyBorder="1" applyAlignment="1">
      <alignment horizontal="right"/>
    </xf>
    <xf numFmtId="168" fontId="0" fillId="0" borderId="23" xfId="0" applyNumberFormat="1" applyBorder="1" applyAlignment="1">
      <alignment horizontal="right"/>
    </xf>
    <xf numFmtId="3" fontId="0" fillId="0" borderId="32" xfId="0" applyFont="1" applyBorder="1" applyAlignment="1">
      <alignment/>
    </xf>
    <xf numFmtId="3" fontId="0" fillId="0" borderId="37" xfId="0" applyFont="1" applyBorder="1" applyAlignment="1">
      <alignment/>
    </xf>
    <xf numFmtId="4" fontId="3" fillId="0" borderId="24" xfId="45" applyNumberFormat="1" applyFont="1" applyBorder="1" applyAlignment="1">
      <alignment vertical="center" wrapText="1"/>
      <protection/>
    </xf>
    <xf numFmtId="4" fontId="3" fillId="0" borderId="23" xfId="45" applyNumberFormat="1" applyFont="1" applyBorder="1" applyAlignment="1">
      <alignment vertical="center" wrapText="1"/>
      <protection/>
    </xf>
    <xf numFmtId="0" fontId="3" fillId="0" borderId="30" xfId="45" applyBorder="1" applyAlignment="1">
      <alignment horizontal="left" vertical="center" wrapText="1"/>
      <protection/>
    </xf>
    <xf numFmtId="4" fontId="3" fillId="0" borderId="24" xfId="45" applyNumberFormat="1" applyBorder="1" applyAlignment="1">
      <alignment vertical="center" wrapText="1"/>
      <protection/>
    </xf>
    <xf numFmtId="4" fontId="3" fillId="0" borderId="42" xfId="45" applyNumberFormat="1" applyFill="1" applyBorder="1" applyAlignment="1">
      <alignment vertical="center" wrapText="1"/>
      <protection/>
    </xf>
    <xf numFmtId="4" fontId="3" fillId="0" borderId="23" xfId="45" applyNumberFormat="1" applyFill="1" applyBorder="1" applyAlignment="1">
      <alignment vertical="center" wrapText="1"/>
      <protection/>
    </xf>
    <xf numFmtId="0" fontId="3" fillId="0" borderId="37" xfId="45" applyBorder="1" applyAlignment="1">
      <alignment horizontal="left" vertical="center"/>
      <protection/>
    </xf>
    <xf numFmtId="4" fontId="3" fillId="0" borderId="20" xfId="45" applyNumberFormat="1" applyFill="1" applyBorder="1" applyAlignment="1">
      <alignment vertical="center" wrapText="1"/>
      <protection/>
    </xf>
    <xf numFmtId="4" fontId="3" fillId="0" borderId="17" xfId="45" applyNumberFormat="1" applyFill="1" applyBorder="1" applyAlignment="1">
      <alignment vertical="center" wrapText="1"/>
      <protection/>
    </xf>
    <xf numFmtId="4" fontId="3" fillId="0" borderId="42" xfId="45" applyNumberFormat="1" applyBorder="1" applyAlignment="1">
      <alignment vertical="center" wrapText="1"/>
      <protection/>
    </xf>
    <xf numFmtId="4" fontId="3" fillId="0" borderId="23" xfId="45" applyNumberFormat="1" applyBorder="1" applyAlignment="1">
      <alignment vertical="center" wrapText="1"/>
      <protection/>
    </xf>
    <xf numFmtId="2" fontId="0" fillId="0" borderId="37" xfId="0" applyNumberFormat="1" applyBorder="1" applyAlignment="1">
      <alignment/>
    </xf>
    <xf numFmtId="4" fontId="3" fillId="0" borderId="20" xfId="45" applyNumberFormat="1" applyBorder="1" applyAlignment="1">
      <alignment vertical="center" wrapText="1"/>
      <protection/>
    </xf>
    <xf numFmtId="0" fontId="49" fillId="0" borderId="37" xfId="45" applyFont="1" applyBorder="1" applyAlignment="1">
      <alignment vertical="center"/>
      <protection/>
    </xf>
    <xf numFmtId="3" fontId="8" fillId="34" borderId="0" xfId="0" applyFont="1" applyFill="1" applyAlignment="1">
      <alignment horizontal="center" vertical="center" wrapText="1"/>
    </xf>
    <xf numFmtId="3" fontId="12" fillId="34" borderId="0" xfId="0" applyFont="1" applyFill="1" applyAlignment="1">
      <alignment/>
    </xf>
    <xf numFmtId="3" fontId="0" fillId="0" borderId="0" xfId="0" applyFont="1" applyAlignment="1">
      <alignment horizontal="center" vertical="center"/>
    </xf>
    <xf numFmtId="3" fontId="0" fillId="0" borderId="0" xfId="0" applyAlignment="1">
      <alignment/>
    </xf>
    <xf numFmtId="3" fontId="1" fillId="0" borderId="46" xfId="0" applyFont="1" applyBorder="1" applyAlignment="1">
      <alignment horizontal="center" vertical="center" wrapText="1"/>
    </xf>
    <xf numFmtId="3" fontId="1" fillId="0" borderId="33" xfId="0" applyFont="1" applyBorder="1" applyAlignment="1">
      <alignment horizontal="center"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 2" xfId="45"/>
    <cellStyle name="normální 2 2 2" xfId="46"/>
    <cellStyle name="normální 3" xfId="47"/>
    <cellStyle name="normální 3 2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9"/>
  <sheetViews>
    <sheetView tabSelected="1" zoomScaleSheetLayoutView="80" zoomScalePageLayoutView="0" workbookViewId="0" topLeftCell="A232">
      <selection activeCell="F118" sqref="F118"/>
    </sheetView>
  </sheetViews>
  <sheetFormatPr defaultColWidth="9.00390625" defaultRowHeight="12.75"/>
  <cols>
    <col min="1" max="1" width="57.625" style="0" customWidth="1"/>
    <col min="2" max="2" width="14.75390625" style="0" customWidth="1"/>
    <col min="3" max="3" width="16.125" style="0" customWidth="1"/>
    <col min="4" max="4" width="14.75390625" style="0" customWidth="1"/>
    <col min="5" max="5" width="12.75390625" style="0" customWidth="1"/>
  </cols>
  <sheetData>
    <row r="1" ht="17.25" customHeight="1">
      <c r="D1" s="5" t="s">
        <v>7</v>
      </c>
    </row>
    <row r="2" spans="1:4" ht="45" customHeight="1">
      <c r="A2" s="129" t="s">
        <v>8</v>
      </c>
      <c r="B2" s="129"/>
      <c r="C2" s="129"/>
      <c r="D2" s="130"/>
    </row>
    <row r="3" spans="1:4" ht="16.5" customHeight="1">
      <c r="A3" s="131" t="s">
        <v>6</v>
      </c>
      <c r="B3" s="131"/>
      <c r="C3" s="131"/>
      <c r="D3" s="132"/>
    </row>
    <row r="4" ht="13.5" thickBot="1">
      <c r="D4" s="5" t="s">
        <v>0</v>
      </c>
    </row>
    <row r="5" spans="1:4" ht="13.5" customHeight="1">
      <c r="A5" s="133" t="s">
        <v>1</v>
      </c>
      <c r="B5" s="95" t="s">
        <v>2</v>
      </c>
      <c r="C5" s="95" t="s">
        <v>4</v>
      </c>
      <c r="D5" s="96" t="s">
        <v>5</v>
      </c>
    </row>
    <row r="6" spans="1:4" ht="13.5" customHeight="1" thickBot="1">
      <c r="A6" s="134"/>
      <c r="B6" s="97" t="s">
        <v>3</v>
      </c>
      <c r="C6" s="97" t="s">
        <v>3</v>
      </c>
      <c r="D6" s="98" t="s">
        <v>9</v>
      </c>
    </row>
    <row r="7" spans="1:4" ht="14.25">
      <c r="A7" s="104" t="s">
        <v>100</v>
      </c>
      <c r="B7" s="99">
        <f>B9+B30</f>
        <v>0</v>
      </c>
      <c r="C7" s="99">
        <f>C9+C30</f>
        <v>36171.66</v>
      </c>
      <c r="D7" s="100">
        <f>D9+D30</f>
        <v>7770.92</v>
      </c>
    </row>
    <row r="8" spans="1:4" ht="12.75">
      <c r="A8" s="6" t="s">
        <v>11</v>
      </c>
      <c r="B8" s="101"/>
      <c r="C8" s="102"/>
      <c r="D8" s="103"/>
    </row>
    <row r="9" spans="1:4" ht="12.75">
      <c r="A9" s="8" t="s">
        <v>12</v>
      </c>
      <c r="B9" s="9"/>
      <c r="C9" s="9">
        <f>SUM(C10:C29)</f>
        <v>33976</v>
      </c>
      <c r="D9" s="10">
        <f>SUM(D10:D29)</f>
        <v>7770.92</v>
      </c>
    </row>
    <row r="10" spans="1:4" ht="12.75">
      <c r="A10" s="11" t="s">
        <v>101</v>
      </c>
      <c r="B10" s="9"/>
      <c r="C10" s="46">
        <v>870</v>
      </c>
      <c r="D10" s="50">
        <v>800.44</v>
      </c>
    </row>
    <row r="11" spans="1:4" ht="12.75">
      <c r="A11" s="39" t="s">
        <v>102</v>
      </c>
      <c r="B11" s="12"/>
      <c r="C11" s="46">
        <v>60</v>
      </c>
      <c r="D11" s="50">
        <v>48.57</v>
      </c>
    </row>
    <row r="12" spans="1:4" ht="12.75">
      <c r="A12" s="11" t="s">
        <v>103</v>
      </c>
      <c r="B12" s="12"/>
      <c r="C12" s="46">
        <v>320</v>
      </c>
      <c r="D12" s="50">
        <v>281.92</v>
      </c>
    </row>
    <row r="13" spans="1:4" ht="12.75">
      <c r="A13" s="14" t="s">
        <v>104</v>
      </c>
      <c r="B13" s="9"/>
      <c r="C13" s="46">
        <v>62</v>
      </c>
      <c r="D13" s="50">
        <v>53.58</v>
      </c>
    </row>
    <row r="14" spans="1:4" ht="12.75">
      <c r="A14" s="11" t="s">
        <v>105</v>
      </c>
      <c r="B14" s="9"/>
      <c r="C14" s="46">
        <v>980</v>
      </c>
      <c r="D14" s="50">
        <v>567.71</v>
      </c>
    </row>
    <row r="15" spans="1:4" ht="12.75">
      <c r="A15" s="11" t="s">
        <v>106</v>
      </c>
      <c r="B15" s="12"/>
      <c r="C15" s="46">
        <v>75</v>
      </c>
      <c r="D15" s="50"/>
    </row>
    <row r="16" spans="1:4" ht="12.75">
      <c r="A16" s="11" t="s">
        <v>107</v>
      </c>
      <c r="B16" s="12"/>
      <c r="C16" s="46">
        <v>1950</v>
      </c>
      <c r="D16" s="50">
        <v>1813.78</v>
      </c>
    </row>
    <row r="17" spans="1:4" ht="12.75">
      <c r="A17" s="11" t="s">
        <v>108</v>
      </c>
      <c r="B17" s="15"/>
      <c r="C17" s="46">
        <v>7200</v>
      </c>
      <c r="D17" s="50"/>
    </row>
    <row r="18" spans="1:4" ht="12.75">
      <c r="A18" s="11" t="s">
        <v>109</v>
      </c>
      <c r="B18" s="9"/>
      <c r="C18" s="46">
        <v>600</v>
      </c>
      <c r="D18" s="50">
        <v>555.12</v>
      </c>
    </row>
    <row r="19" spans="1:4" ht="12.75">
      <c r="A19" s="11" t="s">
        <v>110</v>
      </c>
      <c r="B19" s="12"/>
      <c r="C19" s="46">
        <v>14500</v>
      </c>
      <c r="D19" s="50">
        <v>0.68</v>
      </c>
    </row>
    <row r="20" spans="1:4" ht="12.75">
      <c r="A20" s="11" t="s">
        <v>111</v>
      </c>
      <c r="B20" s="12"/>
      <c r="C20" s="46">
        <v>1366</v>
      </c>
      <c r="D20" s="50"/>
    </row>
    <row r="21" spans="1:4" ht="12.75">
      <c r="A21" s="11" t="s">
        <v>112</v>
      </c>
      <c r="B21" s="9"/>
      <c r="C21" s="46">
        <v>400</v>
      </c>
      <c r="D21" s="50"/>
    </row>
    <row r="22" spans="1:4" ht="12.75">
      <c r="A22" s="11" t="s">
        <v>113</v>
      </c>
      <c r="B22" s="9"/>
      <c r="C22" s="46">
        <v>80</v>
      </c>
      <c r="D22" s="50">
        <v>78.24</v>
      </c>
    </row>
    <row r="23" spans="1:4" ht="12.75">
      <c r="A23" s="11" t="s">
        <v>114</v>
      </c>
      <c r="B23" s="12"/>
      <c r="C23" s="46">
        <v>90</v>
      </c>
      <c r="D23" s="50"/>
    </row>
    <row r="24" spans="1:4" ht="12.75">
      <c r="A24" s="11" t="s">
        <v>115</v>
      </c>
      <c r="B24" s="12"/>
      <c r="C24" s="46">
        <v>203</v>
      </c>
      <c r="D24" s="50">
        <v>202.07</v>
      </c>
    </row>
    <row r="25" spans="1:4" ht="12.75">
      <c r="A25" s="11" t="s">
        <v>85</v>
      </c>
      <c r="B25" s="15"/>
      <c r="C25" s="46">
        <v>200</v>
      </c>
      <c r="D25" s="50"/>
    </row>
    <row r="26" spans="1:4" ht="12.75">
      <c r="A26" s="11" t="s">
        <v>116</v>
      </c>
      <c r="B26" s="9"/>
      <c r="C26" s="46">
        <v>1335</v>
      </c>
      <c r="D26" s="50"/>
    </row>
    <row r="27" spans="1:4" ht="12.75">
      <c r="A27" s="11" t="s">
        <v>117</v>
      </c>
      <c r="B27" s="12"/>
      <c r="C27" s="46">
        <v>1010</v>
      </c>
      <c r="D27" s="50">
        <v>761.79</v>
      </c>
    </row>
    <row r="28" spans="1:4" ht="12.75">
      <c r="A28" s="11" t="s">
        <v>118</v>
      </c>
      <c r="B28" s="12"/>
      <c r="C28" s="46">
        <v>600</v>
      </c>
      <c r="D28" s="50">
        <v>553.7</v>
      </c>
    </row>
    <row r="29" spans="1:4" ht="12.75">
      <c r="A29" s="11" t="s">
        <v>89</v>
      </c>
      <c r="B29" s="9"/>
      <c r="C29" s="46">
        <v>2075</v>
      </c>
      <c r="D29" s="50">
        <v>2053.32</v>
      </c>
    </row>
    <row r="30" spans="1:4" ht="13.5" thickBot="1">
      <c r="A30" s="92" t="s">
        <v>119</v>
      </c>
      <c r="B30" s="47"/>
      <c r="C30" s="47">
        <v>2195.66</v>
      </c>
      <c r="D30" s="31"/>
    </row>
    <row r="31" spans="1:4" ht="14.25">
      <c r="A31" s="104" t="s">
        <v>10</v>
      </c>
      <c r="B31" s="99">
        <f>B33+B35+B36</f>
        <v>160000</v>
      </c>
      <c r="C31" s="99">
        <f>C33+C35+C36</f>
        <v>328403.39</v>
      </c>
      <c r="D31" s="100">
        <f>D33+D35+D36</f>
        <v>200959.6</v>
      </c>
    </row>
    <row r="32" spans="1:4" ht="12.75">
      <c r="A32" s="6" t="s">
        <v>11</v>
      </c>
      <c r="B32" s="101"/>
      <c r="C32" s="102"/>
      <c r="D32" s="103"/>
    </row>
    <row r="33" spans="1:4" ht="12.75">
      <c r="A33" s="8" t="s">
        <v>12</v>
      </c>
      <c r="B33" s="9">
        <f>B34</f>
        <v>140000</v>
      </c>
      <c r="C33" s="9">
        <f>C34</f>
        <v>303939.3</v>
      </c>
      <c r="D33" s="10">
        <f>D34</f>
        <v>195628.21</v>
      </c>
    </row>
    <row r="34" spans="1:4" ht="12.75">
      <c r="A34" s="11" t="s">
        <v>13</v>
      </c>
      <c r="B34" s="12">
        <v>140000</v>
      </c>
      <c r="C34" s="12">
        <v>303939.3</v>
      </c>
      <c r="D34" s="13">
        <v>195628.21</v>
      </c>
    </row>
    <row r="35" spans="1:4" ht="12.75">
      <c r="A35" s="8" t="s">
        <v>119</v>
      </c>
      <c r="B35" s="9"/>
      <c r="C35" s="9">
        <v>755.69</v>
      </c>
      <c r="D35" s="10"/>
    </row>
    <row r="36" spans="1:4" ht="12.75">
      <c r="A36" s="8" t="s">
        <v>14</v>
      </c>
      <c r="B36" s="9">
        <f>B37+B38+B39+B40+B41+B42+B43+B44</f>
        <v>20000</v>
      </c>
      <c r="C36" s="9">
        <f>C37+C38+C39+C40+C41+C42+C43+C44</f>
        <v>23708.400000000005</v>
      </c>
      <c r="D36" s="10">
        <f>D37+D38+D39+D40+D41+D42+D43+D44</f>
        <v>5331.39</v>
      </c>
    </row>
    <row r="37" spans="1:4" ht="12.75">
      <c r="A37" s="11" t="s">
        <v>15</v>
      </c>
      <c r="B37" s="46">
        <v>20000</v>
      </c>
      <c r="C37" s="46">
        <v>23092.31</v>
      </c>
      <c r="D37" s="50">
        <v>4715.3</v>
      </c>
    </row>
    <row r="38" spans="1:4" ht="12.75">
      <c r="A38" s="11" t="s">
        <v>16</v>
      </c>
      <c r="B38" s="46"/>
      <c r="C38" s="46">
        <v>253.43</v>
      </c>
      <c r="D38" s="50">
        <v>253.43</v>
      </c>
    </row>
    <row r="39" spans="1:4" ht="12.75">
      <c r="A39" s="11" t="s">
        <v>17</v>
      </c>
      <c r="B39" s="46"/>
      <c r="C39" s="46">
        <v>30.29</v>
      </c>
      <c r="D39" s="50">
        <v>30.29</v>
      </c>
    </row>
    <row r="40" spans="1:4" ht="12.75">
      <c r="A40" s="11" t="s">
        <v>18</v>
      </c>
      <c r="B40" s="46"/>
      <c r="C40" s="46">
        <v>229.86</v>
      </c>
      <c r="D40" s="50">
        <v>229.86</v>
      </c>
    </row>
    <row r="41" spans="1:4" ht="12.75">
      <c r="A41" s="11" t="s">
        <v>120</v>
      </c>
      <c r="B41" s="46"/>
      <c r="C41" s="46">
        <v>3</v>
      </c>
      <c r="D41" s="50">
        <v>3</v>
      </c>
    </row>
    <row r="42" spans="1:4" ht="12.75">
      <c r="A42" s="11" t="s">
        <v>121</v>
      </c>
      <c r="B42" s="46"/>
      <c r="C42" s="46">
        <v>8.13</v>
      </c>
      <c r="D42" s="50">
        <v>8.13</v>
      </c>
    </row>
    <row r="43" spans="1:4" ht="12.75">
      <c r="A43" s="49" t="s">
        <v>122</v>
      </c>
      <c r="B43" s="46"/>
      <c r="C43" s="46">
        <v>70.7</v>
      </c>
      <c r="D43" s="50">
        <v>70.7</v>
      </c>
    </row>
    <row r="44" spans="1:4" ht="13.5" thickBot="1">
      <c r="A44" s="16" t="s">
        <v>123</v>
      </c>
      <c r="B44" s="48"/>
      <c r="C44" s="48">
        <v>20.68</v>
      </c>
      <c r="D44" s="51">
        <v>20.68</v>
      </c>
    </row>
    <row r="45" spans="1:4" ht="14.25">
      <c r="A45" s="104" t="s">
        <v>19</v>
      </c>
      <c r="B45" s="99">
        <f>B47+B57</f>
        <v>29000</v>
      </c>
      <c r="C45" s="99">
        <f>C47+C57</f>
        <v>43287.9</v>
      </c>
      <c r="D45" s="100">
        <f>D47+D57</f>
        <v>7158.78</v>
      </c>
    </row>
    <row r="46" spans="1:4" ht="12.75">
      <c r="A46" s="6" t="s">
        <v>11</v>
      </c>
      <c r="B46" s="102"/>
      <c r="C46" s="102"/>
      <c r="D46" s="105"/>
    </row>
    <row r="47" spans="1:4" ht="12.75">
      <c r="A47" s="17" t="s">
        <v>14</v>
      </c>
      <c r="B47" s="9">
        <f>B48+B49+B50+B51+B52+B53+B54+B55+B56</f>
        <v>29000</v>
      </c>
      <c r="C47" s="9">
        <f>C48+C49+C50+C51+C52+C53+C54+C55+C56</f>
        <v>36699.61</v>
      </c>
      <c r="D47" s="10">
        <f>D48+D49+D50+D51+D52+D53+D54+D55+D56</f>
        <v>6447.389999999999</v>
      </c>
    </row>
    <row r="48" spans="1:4" ht="12.75">
      <c r="A48" s="2" t="s">
        <v>124</v>
      </c>
      <c r="B48" s="46">
        <v>25000</v>
      </c>
      <c r="C48" s="46">
        <v>25722</v>
      </c>
      <c r="D48" s="50">
        <v>0.28</v>
      </c>
    </row>
    <row r="49" spans="1:4" ht="12.75">
      <c r="A49" s="2" t="s">
        <v>21</v>
      </c>
      <c r="B49" s="46"/>
      <c r="C49" s="46">
        <v>5064.87</v>
      </c>
      <c r="D49" s="50">
        <v>4606.21</v>
      </c>
    </row>
    <row r="50" spans="1:4" ht="12.75">
      <c r="A50" s="2" t="s">
        <v>125</v>
      </c>
      <c r="B50" s="46">
        <v>2000</v>
      </c>
      <c r="C50" s="46">
        <v>198.6</v>
      </c>
      <c r="D50" s="50">
        <v>198.5</v>
      </c>
    </row>
    <row r="51" spans="1:4" ht="12.75">
      <c r="A51" s="2" t="s">
        <v>126</v>
      </c>
      <c r="B51" s="46">
        <v>2000</v>
      </c>
      <c r="C51" s="46">
        <v>2000</v>
      </c>
      <c r="D51" s="50"/>
    </row>
    <row r="52" spans="1:4" ht="12.75">
      <c r="A52" s="2" t="s">
        <v>127</v>
      </c>
      <c r="B52" s="46"/>
      <c r="C52" s="46">
        <v>800</v>
      </c>
      <c r="D52" s="50"/>
    </row>
    <row r="53" spans="1:4" ht="12.75">
      <c r="A53" s="2" t="s">
        <v>20</v>
      </c>
      <c r="B53" s="46"/>
      <c r="C53" s="46">
        <v>261.96</v>
      </c>
      <c r="D53" s="50"/>
    </row>
    <row r="54" spans="1:4" ht="12.75">
      <c r="A54" s="2" t="s">
        <v>219</v>
      </c>
      <c r="B54" s="46"/>
      <c r="C54" s="46">
        <v>500</v>
      </c>
      <c r="D54" s="50"/>
    </row>
    <row r="55" spans="1:4" ht="12.75">
      <c r="A55" s="2" t="s">
        <v>128</v>
      </c>
      <c r="B55" s="46"/>
      <c r="C55" s="46">
        <v>106</v>
      </c>
      <c r="D55" s="50">
        <v>103.2</v>
      </c>
    </row>
    <row r="56" spans="1:4" ht="12.75">
      <c r="A56" s="2" t="s">
        <v>22</v>
      </c>
      <c r="B56" s="46"/>
      <c r="C56" s="46">
        <v>2046.18</v>
      </c>
      <c r="D56" s="50">
        <v>1539.2</v>
      </c>
    </row>
    <row r="57" spans="1:4" ht="12.75">
      <c r="A57" s="18" t="s">
        <v>12</v>
      </c>
      <c r="B57" s="9"/>
      <c r="C57" s="9">
        <f>C58+C59+C60+C61+C62+C63+C64</f>
        <v>6588.29</v>
      </c>
      <c r="D57" s="10">
        <f>D58+D59+D60+D61+D62+D63+D64</f>
        <v>711.3900000000001</v>
      </c>
    </row>
    <row r="58" spans="1:4" ht="12.75" customHeight="1">
      <c r="A58" s="19" t="s">
        <v>213</v>
      </c>
      <c r="B58" s="46"/>
      <c r="C58" s="46">
        <v>84.22</v>
      </c>
      <c r="D58" s="50"/>
    </row>
    <row r="59" spans="1:4" ht="12.75">
      <c r="A59" s="3" t="s">
        <v>23</v>
      </c>
      <c r="B59" s="46"/>
      <c r="C59" s="46">
        <v>1029.43</v>
      </c>
      <c r="D59" s="50"/>
    </row>
    <row r="60" spans="1:4" ht="13.5" thickBot="1">
      <c r="A60" s="4" t="s">
        <v>24</v>
      </c>
      <c r="B60" s="48"/>
      <c r="C60" s="48">
        <v>1592.35</v>
      </c>
      <c r="D60" s="51">
        <v>136.73</v>
      </c>
    </row>
    <row r="61" spans="1:4" ht="12.75">
      <c r="A61" s="3" t="s">
        <v>25</v>
      </c>
      <c r="B61" s="115"/>
      <c r="C61" s="115">
        <v>400.06</v>
      </c>
      <c r="D61" s="116">
        <v>310.77</v>
      </c>
    </row>
    <row r="62" spans="1:4" ht="12.75">
      <c r="A62" s="2" t="s">
        <v>129</v>
      </c>
      <c r="B62" s="46"/>
      <c r="C62" s="46">
        <v>337.54</v>
      </c>
      <c r="D62" s="50">
        <v>118.58</v>
      </c>
    </row>
    <row r="63" spans="1:4" ht="12.75">
      <c r="A63" s="2" t="s">
        <v>22</v>
      </c>
      <c r="B63" s="46"/>
      <c r="C63" s="46">
        <v>500</v>
      </c>
      <c r="D63" s="50">
        <v>145.31</v>
      </c>
    </row>
    <row r="64" spans="1:4" ht="12.75" customHeight="1" thickBot="1">
      <c r="A64" s="20" t="s">
        <v>206</v>
      </c>
      <c r="B64" s="48"/>
      <c r="C64" s="48">
        <v>2644.69</v>
      </c>
      <c r="D64" s="51"/>
    </row>
    <row r="65" spans="1:4" ht="14.25">
      <c r="A65" s="104" t="s">
        <v>141</v>
      </c>
      <c r="B65" s="99">
        <f>B67+B68+B69+B80</f>
        <v>90000</v>
      </c>
      <c r="C65" s="99">
        <f>C67+C68+C69+C80</f>
        <v>266532.18</v>
      </c>
      <c r="D65" s="100">
        <f>D67+D68+D69+D80</f>
        <v>164081.71999999997</v>
      </c>
    </row>
    <row r="66" spans="1:4" ht="12.75">
      <c r="A66" s="6" t="s">
        <v>11</v>
      </c>
      <c r="B66" s="102"/>
      <c r="C66" s="102"/>
      <c r="D66" s="105"/>
    </row>
    <row r="67" spans="1:4" ht="12.75">
      <c r="A67" s="18" t="s">
        <v>26</v>
      </c>
      <c r="B67" s="9">
        <v>82000</v>
      </c>
      <c r="C67" s="9">
        <v>167259.18</v>
      </c>
      <c r="D67" s="10">
        <v>136556.27</v>
      </c>
    </row>
    <row r="68" spans="1:4" ht="12.75">
      <c r="A68" s="18" t="s">
        <v>27</v>
      </c>
      <c r="B68" s="9">
        <v>5000</v>
      </c>
      <c r="C68" s="9">
        <v>38277</v>
      </c>
      <c r="D68" s="10">
        <v>23451.14</v>
      </c>
    </row>
    <row r="69" spans="1:4" ht="12.75">
      <c r="A69" s="18" t="s">
        <v>12</v>
      </c>
      <c r="B69" s="9">
        <f>B70+B71+B72+B73+B74+B75+B76+B77+B78+B79</f>
        <v>3000</v>
      </c>
      <c r="C69" s="9">
        <f>C70+C71+C72+C73+C74+C75+C76+C77+C78+C79</f>
        <v>50879</v>
      </c>
      <c r="D69" s="10">
        <f>D70+D71+D72+D73+D74+D75+D76+D77+D78+D79</f>
        <v>2902.26</v>
      </c>
    </row>
    <row r="70" spans="1:4" ht="12.75">
      <c r="A70" s="2" t="s">
        <v>130</v>
      </c>
      <c r="B70" s="46"/>
      <c r="C70" s="46">
        <v>5724</v>
      </c>
      <c r="D70" s="50">
        <v>11</v>
      </c>
    </row>
    <row r="71" spans="1:4" ht="12.75" customHeight="1">
      <c r="A71" s="19" t="s">
        <v>131</v>
      </c>
      <c r="B71" s="46"/>
      <c r="C71" s="46">
        <v>294</v>
      </c>
      <c r="D71" s="50"/>
    </row>
    <row r="72" spans="1:4" ht="25.5">
      <c r="A72" s="19" t="s">
        <v>132</v>
      </c>
      <c r="B72" s="46"/>
      <c r="C72" s="46">
        <v>1900</v>
      </c>
      <c r="D72" s="50"/>
    </row>
    <row r="73" spans="1:4" ht="12.75">
      <c r="A73" s="2" t="s">
        <v>133</v>
      </c>
      <c r="B73" s="46">
        <v>3000</v>
      </c>
      <c r="C73" s="46">
        <v>18429</v>
      </c>
      <c r="D73" s="50">
        <v>379.94</v>
      </c>
    </row>
    <row r="74" spans="1:4" ht="12.75">
      <c r="A74" s="2" t="s">
        <v>134</v>
      </c>
      <c r="B74" s="46"/>
      <c r="C74" s="46">
        <v>18382</v>
      </c>
      <c r="D74" s="50">
        <v>2133.23</v>
      </c>
    </row>
    <row r="75" spans="1:4" ht="12.75">
      <c r="A75" s="2" t="s">
        <v>135</v>
      </c>
      <c r="B75" s="46"/>
      <c r="C75" s="46">
        <v>1800</v>
      </c>
      <c r="D75" s="50"/>
    </row>
    <row r="76" spans="1:4" ht="12.75">
      <c r="A76" s="2" t="s">
        <v>136</v>
      </c>
      <c r="B76" s="46"/>
      <c r="C76" s="46">
        <v>150</v>
      </c>
      <c r="D76" s="50"/>
    </row>
    <row r="77" spans="1:4" ht="12.75">
      <c r="A77" s="2" t="s">
        <v>137</v>
      </c>
      <c r="B77" s="46"/>
      <c r="C77" s="46">
        <v>4000</v>
      </c>
      <c r="D77" s="50">
        <v>257.09</v>
      </c>
    </row>
    <row r="78" spans="1:4" ht="12.75">
      <c r="A78" s="2" t="s">
        <v>28</v>
      </c>
      <c r="B78" s="46"/>
      <c r="C78" s="46">
        <v>150</v>
      </c>
      <c r="D78" s="50">
        <v>121</v>
      </c>
    </row>
    <row r="79" spans="1:4" ht="12.75">
      <c r="A79" s="2" t="s">
        <v>138</v>
      </c>
      <c r="B79" s="46"/>
      <c r="C79" s="46">
        <v>50</v>
      </c>
      <c r="D79" s="50"/>
    </row>
    <row r="80" spans="1:4" ht="12.75">
      <c r="A80" s="18" t="s">
        <v>14</v>
      </c>
      <c r="B80" s="9"/>
      <c r="C80" s="9">
        <f>C81+C82+C83</f>
        <v>10117</v>
      </c>
      <c r="D80" s="10">
        <f>D81+D82+D83</f>
        <v>1172.05</v>
      </c>
    </row>
    <row r="81" spans="1:4" ht="12.75">
      <c r="A81" s="2" t="s">
        <v>29</v>
      </c>
      <c r="B81" s="46"/>
      <c r="C81" s="46">
        <v>37</v>
      </c>
      <c r="D81" s="50">
        <v>36.06</v>
      </c>
    </row>
    <row r="82" spans="1:4" ht="12.75" customHeight="1">
      <c r="A82" s="19" t="s">
        <v>139</v>
      </c>
      <c r="B82" s="46"/>
      <c r="C82" s="46">
        <v>80</v>
      </c>
      <c r="D82" s="50"/>
    </row>
    <row r="83" spans="1:4" ht="13.5" thickBot="1">
      <c r="A83" s="4" t="s">
        <v>140</v>
      </c>
      <c r="B83" s="48"/>
      <c r="C83" s="48">
        <v>10000</v>
      </c>
      <c r="D83" s="51">
        <v>1135.99</v>
      </c>
    </row>
    <row r="84" spans="1:4" ht="14.25">
      <c r="A84" s="106" t="s">
        <v>30</v>
      </c>
      <c r="B84" s="99">
        <f>B86+B170+B171+B172+B193</f>
        <v>450000</v>
      </c>
      <c r="C84" s="99">
        <f>C86+C170+C171+C172+C193</f>
        <v>790747.3800000001</v>
      </c>
      <c r="D84" s="100">
        <f>D86+D170+D171+D172+D193</f>
        <v>297052.26000000007</v>
      </c>
    </row>
    <row r="85" spans="1:4" ht="12.75">
      <c r="A85" s="60" t="s">
        <v>11</v>
      </c>
      <c r="B85" s="102"/>
      <c r="C85" s="102"/>
      <c r="D85" s="105"/>
    </row>
    <row r="86" spans="1:4" ht="12.75">
      <c r="A86" s="61" t="s">
        <v>12</v>
      </c>
      <c r="B86" s="9">
        <f>SUM(B88:B169)</f>
        <v>415999</v>
      </c>
      <c r="C86" s="9">
        <f>SUM(C88:C169)</f>
        <v>696922.18</v>
      </c>
      <c r="D86" s="10">
        <f>SUM(D88:D169)</f>
        <v>283563.72000000003</v>
      </c>
    </row>
    <row r="87" spans="1:4" ht="12.75">
      <c r="A87" s="62" t="s">
        <v>31</v>
      </c>
      <c r="B87" s="90"/>
      <c r="C87" s="1"/>
      <c r="D87" s="23"/>
    </row>
    <row r="88" spans="1:4" ht="27.75" customHeight="1">
      <c r="A88" s="63" t="s">
        <v>32</v>
      </c>
      <c r="B88" s="12">
        <v>175000</v>
      </c>
      <c r="C88" s="24">
        <v>278732.64</v>
      </c>
      <c r="D88" s="57">
        <v>141387.5</v>
      </c>
    </row>
    <row r="89" spans="1:4" ht="12.75">
      <c r="A89" s="64" t="s">
        <v>173</v>
      </c>
      <c r="B89" s="12"/>
      <c r="C89" s="24">
        <v>277.48</v>
      </c>
      <c r="D89" s="57"/>
    </row>
    <row r="90" spans="1:4" ht="12.75">
      <c r="A90" s="65" t="s">
        <v>172</v>
      </c>
      <c r="B90" s="12"/>
      <c r="C90" s="24">
        <v>1716.4</v>
      </c>
      <c r="D90" s="57">
        <v>945.29</v>
      </c>
    </row>
    <row r="91" spans="1:4" ht="12.75">
      <c r="A91" s="63" t="s">
        <v>33</v>
      </c>
      <c r="B91" s="12">
        <v>50000</v>
      </c>
      <c r="C91" s="24">
        <v>50453.9</v>
      </c>
      <c r="D91" s="57">
        <v>39993.05</v>
      </c>
    </row>
    <row r="92" spans="1:4" ht="12.75">
      <c r="A92" s="66" t="s">
        <v>171</v>
      </c>
      <c r="B92" s="12"/>
      <c r="C92" s="24">
        <v>1353.96</v>
      </c>
      <c r="D92" s="57">
        <v>1353.96</v>
      </c>
    </row>
    <row r="93" spans="1:4" ht="12.75">
      <c r="A93" s="66" t="s">
        <v>34</v>
      </c>
      <c r="B93" s="12">
        <v>1000</v>
      </c>
      <c r="C93" s="24">
        <v>2000</v>
      </c>
      <c r="D93" s="57">
        <v>416</v>
      </c>
    </row>
    <row r="94" spans="1:4" ht="12.75">
      <c r="A94" s="66" t="s">
        <v>214</v>
      </c>
      <c r="B94" s="12"/>
      <c r="C94" s="24">
        <v>2691.74</v>
      </c>
      <c r="D94" s="57">
        <v>2691.33</v>
      </c>
    </row>
    <row r="95" spans="1:4" ht="12.75">
      <c r="A95" s="66" t="s">
        <v>35</v>
      </c>
      <c r="B95" s="12"/>
      <c r="C95" s="24">
        <v>2219.8</v>
      </c>
      <c r="D95" s="57">
        <v>1061.46</v>
      </c>
    </row>
    <row r="96" spans="1:4" ht="12.75">
      <c r="A96" s="66" t="s">
        <v>36</v>
      </c>
      <c r="B96" s="12"/>
      <c r="C96" s="24">
        <v>4410.4</v>
      </c>
      <c r="D96" s="57">
        <v>2636.56</v>
      </c>
    </row>
    <row r="97" spans="1:4" ht="12.75">
      <c r="A97" s="66" t="s">
        <v>37</v>
      </c>
      <c r="B97" s="12"/>
      <c r="C97" s="24">
        <v>40</v>
      </c>
      <c r="D97" s="57"/>
    </row>
    <row r="98" spans="1:4" ht="12.75">
      <c r="A98" s="66" t="s">
        <v>38</v>
      </c>
      <c r="B98" s="12">
        <v>736</v>
      </c>
      <c r="C98" s="24">
        <v>836</v>
      </c>
      <c r="D98" s="57"/>
    </row>
    <row r="99" spans="1:4" ht="12.75">
      <c r="A99" s="66" t="s">
        <v>215</v>
      </c>
      <c r="B99" s="12"/>
      <c r="C99" s="24">
        <v>993.16</v>
      </c>
      <c r="D99" s="57">
        <v>992.76</v>
      </c>
    </row>
    <row r="100" spans="1:4" ht="25.5" customHeight="1">
      <c r="A100" s="67" t="s">
        <v>175</v>
      </c>
      <c r="B100" s="12"/>
      <c r="C100" s="24">
        <v>100</v>
      </c>
      <c r="D100" s="57"/>
    </row>
    <row r="101" spans="1:4" ht="12.75">
      <c r="A101" s="64" t="s">
        <v>39</v>
      </c>
      <c r="B101" s="12"/>
      <c r="C101" s="24">
        <v>100</v>
      </c>
      <c r="D101" s="57"/>
    </row>
    <row r="102" spans="1:4" ht="26.25" customHeight="1">
      <c r="A102" s="64" t="s">
        <v>40</v>
      </c>
      <c r="B102" s="12">
        <v>2000</v>
      </c>
      <c r="C102" s="24">
        <v>2350</v>
      </c>
      <c r="D102" s="57"/>
    </row>
    <row r="103" spans="1:4" ht="12.75">
      <c r="A103" s="64" t="s">
        <v>41</v>
      </c>
      <c r="B103" s="12"/>
      <c r="C103" s="24">
        <v>400</v>
      </c>
      <c r="D103" s="57">
        <v>155</v>
      </c>
    </row>
    <row r="104" spans="1:4" ht="13.5" customHeight="1">
      <c r="A104" s="64" t="s">
        <v>42</v>
      </c>
      <c r="B104" s="12"/>
      <c r="C104" s="24">
        <v>100</v>
      </c>
      <c r="D104" s="57"/>
    </row>
    <row r="105" spans="1:4" ht="12.75">
      <c r="A105" s="64" t="s">
        <v>43</v>
      </c>
      <c r="B105" s="12">
        <v>2300</v>
      </c>
      <c r="C105" s="24">
        <v>4700</v>
      </c>
      <c r="D105" s="57"/>
    </row>
    <row r="106" spans="1:4" ht="12.75">
      <c r="A106" s="64" t="s">
        <v>44</v>
      </c>
      <c r="B106" s="12"/>
      <c r="C106" s="24">
        <v>500</v>
      </c>
      <c r="D106" s="57"/>
    </row>
    <row r="107" spans="1:4" ht="13.5" customHeight="1">
      <c r="A107" s="64" t="s">
        <v>176</v>
      </c>
      <c r="B107" s="12"/>
      <c r="C107" s="24">
        <v>647.39</v>
      </c>
      <c r="D107" s="57"/>
    </row>
    <row r="108" spans="1:4" ht="12.75">
      <c r="A108" s="64" t="s">
        <v>45</v>
      </c>
      <c r="B108" s="12">
        <v>500</v>
      </c>
      <c r="C108" s="24">
        <v>1650</v>
      </c>
      <c r="D108" s="57">
        <v>522</v>
      </c>
    </row>
    <row r="109" spans="1:4" ht="12.75">
      <c r="A109" s="64" t="s">
        <v>46</v>
      </c>
      <c r="B109" s="12">
        <v>1000</v>
      </c>
      <c r="C109" s="24">
        <v>1800</v>
      </c>
      <c r="D109" s="57"/>
    </row>
    <row r="110" spans="1:4" ht="25.5" customHeight="1">
      <c r="A110" s="64" t="s">
        <v>180</v>
      </c>
      <c r="B110" s="12"/>
      <c r="C110" s="24">
        <v>400</v>
      </c>
      <c r="D110" s="57"/>
    </row>
    <row r="111" spans="1:4" ht="12.75">
      <c r="A111" s="64" t="s">
        <v>220</v>
      </c>
      <c r="B111" s="12"/>
      <c r="C111" s="24">
        <v>400</v>
      </c>
      <c r="D111" s="57"/>
    </row>
    <row r="112" spans="1:4" ht="12.75">
      <c r="A112" s="64" t="s">
        <v>47</v>
      </c>
      <c r="B112" s="12"/>
      <c r="C112" s="24">
        <v>900</v>
      </c>
      <c r="D112" s="57"/>
    </row>
    <row r="113" spans="1:4" ht="28.5" customHeight="1">
      <c r="A113" s="64" t="s">
        <v>48</v>
      </c>
      <c r="B113" s="12">
        <v>1500</v>
      </c>
      <c r="C113" s="24">
        <v>4000</v>
      </c>
      <c r="D113" s="57">
        <v>172.67</v>
      </c>
    </row>
    <row r="114" spans="1:4" ht="12.75">
      <c r="A114" s="64" t="s">
        <v>184</v>
      </c>
      <c r="B114" s="12">
        <v>2500</v>
      </c>
      <c r="C114" s="24">
        <v>2500</v>
      </c>
      <c r="D114" s="57">
        <v>0.28</v>
      </c>
    </row>
    <row r="115" spans="1:4" ht="12.75">
      <c r="A115" s="62" t="s">
        <v>49</v>
      </c>
      <c r="B115" s="12"/>
      <c r="C115" s="24"/>
      <c r="D115" s="57"/>
    </row>
    <row r="116" spans="1:4" ht="13.5" thickBot="1">
      <c r="A116" s="128" t="s">
        <v>50</v>
      </c>
      <c r="B116" s="21"/>
      <c r="C116" s="127">
        <v>9864.31</v>
      </c>
      <c r="D116" s="123">
        <v>9864.3</v>
      </c>
    </row>
    <row r="117" spans="1:4" ht="12.75">
      <c r="A117" s="72" t="s">
        <v>51</v>
      </c>
      <c r="B117" s="118"/>
      <c r="C117" s="124">
        <v>4483.14</v>
      </c>
      <c r="D117" s="120"/>
    </row>
    <row r="118" spans="1:4" ht="12.75" customHeight="1">
      <c r="A118" s="66" t="s">
        <v>52</v>
      </c>
      <c r="B118" s="12">
        <v>10300</v>
      </c>
      <c r="C118" s="24">
        <v>22236.35</v>
      </c>
      <c r="D118" s="57">
        <v>282.4</v>
      </c>
    </row>
    <row r="119" spans="1:4" ht="12.75">
      <c r="A119" s="64" t="s">
        <v>53</v>
      </c>
      <c r="B119" s="12"/>
      <c r="C119" s="24">
        <v>2638.29</v>
      </c>
      <c r="D119" s="57">
        <v>2637.3</v>
      </c>
    </row>
    <row r="120" spans="1:4" ht="12.75">
      <c r="A120" s="64" t="s">
        <v>55</v>
      </c>
      <c r="B120" s="12">
        <v>10000</v>
      </c>
      <c r="C120" s="24">
        <v>34000</v>
      </c>
      <c r="D120" s="57">
        <v>1369.29</v>
      </c>
    </row>
    <row r="121" spans="1:4" ht="12.75">
      <c r="A121" s="68" t="s">
        <v>197</v>
      </c>
      <c r="B121" s="12"/>
      <c r="C121" s="24">
        <v>1356.9</v>
      </c>
      <c r="D121" s="57"/>
    </row>
    <row r="122" spans="1:4" ht="12.75">
      <c r="A122" s="69" t="s">
        <v>200</v>
      </c>
      <c r="B122" s="12"/>
      <c r="C122" s="24">
        <v>6455.5</v>
      </c>
      <c r="D122" s="57"/>
    </row>
    <row r="123" spans="1:4" ht="12.75">
      <c r="A123" s="69" t="s">
        <v>201</v>
      </c>
      <c r="B123" s="12"/>
      <c r="C123" s="24">
        <v>2000</v>
      </c>
      <c r="D123" s="57"/>
    </row>
    <row r="124" spans="1:4" ht="12.75">
      <c r="A124" s="62" t="s">
        <v>221</v>
      </c>
      <c r="B124" s="12"/>
      <c r="C124" s="24"/>
      <c r="D124" s="57"/>
    </row>
    <row r="125" spans="1:4" ht="12.75">
      <c r="A125" s="66" t="s">
        <v>57</v>
      </c>
      <c r="B125" s="12"/>
      <c r="C125" s="24">
        <v>4500</v>
      </c>
      <c r="D125" s="57"/>
    </row>
    <row r="126" spans="1:4" ht="12.75">
      <c r="A126" s="70" t="s">
        <v>218</v>
      </c>
      <c r="B126" s="25"/>
      <c r="C126" s="24">
        <v>550</v>
      </c>
      <c r="D126" s="57"/>
    </row>
    <row r="127" spans="1:4" ht="12.75">
      <c r="A127" s="66" t="s">
        <v>58</v>
      </c>
      <c r="B127" s="59">
        <v>10300</v>
      </c>
      <c r="C127" s="56">
        <v>327</v>
      </c>
      <c r="D127" s="57">
        <v>263</v>
      </c>
    </row>
    <row r="128" spans="1:4" ht="12.75">
      <c r="A128" s="66" t="s">
        <v>59</v>
      </c>
      <c r="B128" s="26"/>
      <c r="C128" s="24">
        <v>14117.86</v>
      </c>
      <c r="D128" s="57">
        <v>14053.86</v>
      </c>
    </row>
    <row r="129" spans="1:4" ht="26.25" customHeight="1">
      <c r="A129" s="70" t="s">
        <v>181</v>
      </c>
      <c r="B129" s="26"/>
      <c r="C129" s="24">
        <v>700</v>
      </c>
      <c r="D129" s="57"/>
    </row>
    <row r="130" spans="1:4" ht="12.75">
      <c r="A130" s="66" t="s">
        <v>54</v>
      </c>
      <c r="B130" s="26"/>
      <c r="C130" s="24">
        <v>400</v>
      </c>
      <c r="D130" s="57"/>
    </row>
    <row r="131" spans="1:4" ht="12.75">
      <c r="A131" s="66" t="s">
        <v>60</v>
      </c>
      <c r="B131" s="26"/>
      <c r="C131" s="24">
        <v>1670</v>
      </c>
      <c r="D131" s="57"/>
    </row>
    <row r="132" spans="1:4" ht="12.75">
      <c r="A132" s="62" t="s">
        <v>61</v>
      </c>
      <c r="B132" s="26"/>
      <c r="C132" s="24"/>
      <c r="D132" s="57"/>
    </row>
    <row r="133" spans="1:4" ht="12.75">
      <c r="A133" s="71" t="s">
        <v>62</v>
      </c>
      <c r="B133" s="12">
        <v>80000</v>
      </c>
      <c r="C133" s="24">
        <v>99133.4</v>
      </c>
      <c r="D133" s="57">
        <v>20040</v>
      </c>
    </row>
    <row r="134" spans="1:4" ht="12.75">
      <c r="A134" s="71" t="s">
        <v>216</v>
      </c>
      <c r="B134" s="12"/>
      <c r="C134" s="24">
        <v>7810.62</v>
      </c>
      <c r="D134" s="57">
        <v>7810.59</v>
      </c>
    </row>
    <row r="135" spans="1:4" ht="28.5" customHeight="1">
      <c r="A135" s="64" t="s">
        <v>63</v>
      </c>
      <c r="B135" s="12">
        <v>7312</v>
      </c>
      <c r="C135" s="24"/>
      <c r="D135" s="57"/>
    </row>
    <row r="136" spans="1:4" ht="12.75">
      <c r="A136" s="64" t="s">
        <v>64</v>
      </c>
      <c r="B136" s="12"/>
      <c r="C136" s="24">
        <v>319.5</v>
      </c>
      <c r="D136" s="57">
        <v>79.1</v>
      </c>
    </row>
    <row r="137" spans="1:4" ht="12.75">
      <c r="A137" s="64" t="s">
        <v>65</v>
      </c>
      <c r="B137" s="12"/>
      <c r="C137" s="24">
        <v>85</v>
      </c>
      <c r="D137" s="57"/>
    </row>
    <row r="138" spans="1:4" ht="12.75">
      <c r="A138" s="64" t="s">
        <v>66</v>
      </c>
      <c r="B138" s="12"/>
      <c r="C138" s="24">
        <v>6279.8</v>
      </c>
      <c r="D138" s="57"/>
    </row>
    <row r="139" spans="1:4" ht="12.75">
      <c r="A139" s="64" t="s">
        <v>179</v>
      </c>
      <c r="B139" s="12"/>
      <c r="C139" s="24">
        <v>7027</v>
      </c>
      <c r="D139" s="57">
        <v>0.84</v>
      </c>
    </row>
    <row r="140" spans="1:4" ht="12.75">
      <c r="A140" s="64" t="s">
        <v>182</v>
      </c>
      <c r="B140" s="12"/>
      <c r="C140" s="24">
        <v>980.9</v>
      </c>
      <c r="D140" s="57">
        <v>480</v>
      </c>
    </row>
    <row r="141" spans="1:4" ht="12.75">
      <c r="A141" s="64" t="s">
        <v>67</v>
      </c>
      <c r="B141" s="12"/>
      <c r="C141" s="24">
        <v>1713.88</v>
      </c>
      <c r="D141" s="57">
        <v>1713.88</v>
      </c>
    </row>
    <row r="142" spans="1:4" ht="12.75">
      <c r="A142" s="68" t="s">
        <v>68</v>
      </c>
      <c r="B142" s="12"/>
      <c r="C142" s="24">
        <v>730</v>
      </c>
      <c r="D142" s="57"/>
    </row>
    <row r="143" spans="1:4" ht="12.75">
      <c r="A143" s="68" t="s">
        <v>183</v>
      </c>
      <c r="B143" s="12"/>
      <c r="C143" s="24">
        <v>383</v>
      </c>
      <c r="D143" s="57">
        <v>382.77</v>
      </c>
    </row>
    <row r="144" spans="1:4" ht="12.75">
      <c r="A144" s="69" t="s">
        <v>186</v>
      </c>
      <c r="B144" s="12"/>
      <c r="C144" s="24">
        <v>524</v>
      </c>
      <c r="D144" s="57">
        <v>523.95</v>
      </c>
    </row>
    <row r="145" spans="1:4" ht="12.75">
      <c r="A145" s="69" t="s">
        <v>187</v>
      </c>
      <c r="B145" s="12"/>
      <c r="C145" s="24">
        <v>92.39</v>
      </c>
      <c r="D145" s="57">
        <v>92.38</v>
      </c>
    </row>
    <row r="146" spans="1:4" ht="12.75">
      <c r="A146" s="69" t="s">
        <v>188</v>
      </c>
      <c r="B146" s="12"/>
      <c r="C146" s="24">
        <v>110</v>
      </c>
      <c r="D146" s="57">
        <v>85.92</v>
      </c>
    </row>
    <row r="147" spans="1:4" ht="12.75">
      <c r="A147" s="69" t="s">
        <v>189</v>
      </c>
      <c r="B147" s="12"/>
      <c r="C147" s="24">
        <v>140</v>
      </c>
      <c r="D147" s="57">
        <v>125.1</v>
      </c>
    </row>
    <row r="148" spans="1:4" ht="12.75">
      <c r="A148" s="69" t="s">
        <v>190</v>
      </c>
      <c r="B148" s="12"/>
      <c r="C148" s="24">
        <v>300</v>
      </c>
      <c r="D148" s="57">
        <v>243.26</v>
      </c>
    </row>
    <row r="149" spans="1:4" ht="12.75">
      <c r="A149" s="69" t="s">
        <v>195</v>
      </c>
      <c r="B149" s="12"/>
      <c r="C149" s="24">
        <v>120</v>
      </c>
      <c r="D149" s="57">
        <v>102</v>
      </c>
    </row>
    <row r="150" spans="1:4" ht="12.75">
      <c r="A150" s="69" t="s">
        <v>196</v>
      </c>
      <c r="B150" s="12"/>
      <c r="C150" s="24">
        <v>350</v>
      </c>
      <c r="D150" s="57">
        <v>320.82</v>
      </c>
    </row>
    <row r="151" spans="1:4" ht="12.75">
      <c r="A151" s="69" t="s">
        <v>191</v>
      </c>
      <c r="B151" s="12"/>
      <c r="C151" s="24">
        <v>121.03</v>
      </c>
      <c r="D151" s="57">
        <v>121.02</v>
      </c>
    </row>
    <row r="152" spans="1:4" ht="12.75">
      <c r="A152" s="69" t="s">
        <v>192</v>
      </c>
      <c r="B152" s="12"/>
      <c r="C152" s="24">
        <v>47.9</v>
      </c>
      <c r="D152" s="57">
        <v>47.9</v>
      </c>
    </row>
    <row r="153" spans="1:4" ht="12.75">
      <c r="A153" s="69" t="s">
        <v>193</v>
      </c>
      <c r="B153" s="12"/>
      <c r="C153" s="24">
        <v>1031.5</v>
      </c>
      <c r="D153" s="57">
        <v>726.08</v>
      </c>
    </row>
    <row r="154" spans="1:4" ht="12.75">
      <c r="A154" s="69" t="s">
        <v>194</v>
      </c>
      <c r="B154" s="12"/>
      <c r="C154" s="24">
        <v>190</v>
      </c>
      <c r="D154" s="57">
        <v>153.53</v>
      </c>
    </row>
    <row r="155" spans="1:4" ht="12.75">
      <c r="A155" s="66" t="s">
        <v>198</v>
      </c>
      <c r="B155" s="12"/>
      <c r="C155" s="24">
        <v>650</v>
      </c>
      <c r="D155" s="57">
        <v>533.25</v>
      </c>
    </row>
    <row r="156" spans="1:4" ht="12.75">
      <c r="A156" s="72" t="s">
        <v>199</v>
      </c>
      <c r="B156" s="12"/>
      <c r="C156" s="24">
        <v>1000</v>
      </c>
      <c r="D156" s="57"/>
    </row>
    <row r="157" spans="1:4" ht="12.75">
      <c r="A157" s="73" t="s">
        <v>202</v>
      </c>
      <c r="B157" s="12"/>
      <c r="C157" s="24">
        <v>500</v>
      </c>
      <c r="D157" s="57"/>
    </row>
    <row r="158" spans="1:4" ht="12.75">
      <c r="A158" s="62" t="s">
        <v>69</v>
      </c>
      <c r="B158" s="12"/>
      <c r="C158" s="24"/>
      <c r="D158" s="57"/>
    </row>
    <row r="159" spans="1:4" ht="12.75">
      <c r="A159" s="64" t="s">
        <v>174</v>
      </c>
      <c r="B159" s="12">
        <v>60000</v>
      </c>
      <c r="C159" s="24">
        <v>80122.7</v>
      </c>
      <c r="D159" s="57">
        <v>20910.2</v>
      </c>
    </row>
    <row r="160" spans="1:4" ht="12.75">
      <c r="A160" s="74" t="s">
        <v>70</v>
      </c>
      <c r="B160" s="12"/>
      <c r="C160" s="24">
        <v>8273.13</v>
      </c>
      <c r="D160" s="57">
        <v>8273.12</v>
      </c>
    </row>
    <row r="161" spans="1:4" ht="12.75">
      <c r="A161" s="74" t="s">
        <v>71</v>
      </c>
      <c r="B161" s="12"/>
      <c r="C161" s="24">
        <v>600</v>
      </c>
      <c r="D161" s="57"/>
    </row>
    <row r="162" spans="1:4" ht="12.75">
      <c r="A162" s="75" t="s">
        <v>177</v>
      </c>
      <c r="B162" s="12"/>
      <c r="C162" s="24">
        <v>1291.98</v>
      </c>
      <c r="D162" s="57"/>
    </row>
    <row r="163" spans="1:4" ht="12.75">
      <c r="A163" s="75" t="s">
        <v>178</v>
      </c>
      <c r="B163" s="12"/>
      <c r="C163" s="24">
        <v>315.61</v>
      </c>
      <c r="D163" s="57"/>
    </row>
    <row r="164" spans="1:4" ht="12.75">
      <c r="A164" s="75" t="s">
        <v>72</v>
      </c>
      <c r="B164" s="12"/>
      <c r="C164" s="24"/>
      <c r="D164" s="57"/>
    </row>
    <row r="165" spans="1:4" ht="12.75">
      <c r="A165" s="75" t="s">
        <v>185</v>
      </c>
      <c r="B165" s="12">
        <v>1551</v>
      </c>
      <c r="C165" s="24">
        <v>2353.62</v>
      </c>
      <c r="D165" s="57"/>
    </row>
    <row r="166" spans="1:4" ht="12.75">
      <c r="A166" s="62" t="s">
        <v>73</v>
      </c>
      <c r="B166" s="12"/>
      <c r="C166" s="24"/>
      <c r="D166" s="57"/>
    </row>
    <row r="167" spans="1:4" ht="12.75">
      <c r="A167" s="75" t="s">
        <v>74</v>
      </c>
      <c r="B167" s="12"/>
      <c r="C167" s="24">
        <v>605</v>
      </c>
      <c r="D167" s="57"/>
    </row>
    <row r="168" spans="1:4" ht="12.75">
      <c r="A168" s="62" t="s">
        <v>203</v>
      </c>
      <c r="B168" s="12"/>
      <c r="C168" s="24"/>
      <c r="D168" s="57"/>
    </row>
    <row r="169" spans="1:4" ht="12.75">
      <c r="A169" s="76" t="s">
        <v>204</v>
      </c>
      <c r="B169" s="12"/>
      <c r="C169" s="24">
        <v>2148</v>
      </c>
      <c r="D169" s="57"/>
    </row>
    <row r="170" spans="1:4" ht="12.75">
      <c r="A170" s="77" t="s">
        <v>26</v>
      </c>
      <c r="B170" s="9">
        <v>30396</v>
      </c>
      <c r="C170" s="27">
        <v>45232.54</v>
      </c>
      <c r="D170" s="10">
        <v>7274.88</v>
      </c>
    </row>
    <row r="171" spans="1:4" ht="12.75">
      <c r="A171" s="77" t="s">
        <v>27</v>
      </c>
      <c r="B171" s="9">
        <v>1979</v>
      </c>
      <c r="C171" s="27">
        <v>1737.34</v>
      </c>
      <c r="D171" s="10">
        <v>1335.83</v>
      </c>
    </row>
    <row r="172" spans="1:4" ht="12.75">
      <c r="A172" s="78" t="s">
        <v>14</v>
      </c>
      <c r="B172" s="9">
        <f>SUM(B174:B192)</f>
        <v>0</v>
      </c>
      <c r="C172" s="9">
        <f>SUM(C174:C192)</f>
        <v>38390.55</v>
      </c>
      <c r="D172" s="10">
        <f>SUM(D174:D192)</f>
        <v>4877.83</v>
      </c>
    </row>
    <row r="173" spans="1:4" ht="15">
      <c r="A173" s="62" t="s">
        <v>31</v>
      </c>
      <c r="B173" s="28"/>
      <c r="C173" s="1"/>
      <c r="D173" s="29"/>
    </row>
    <row r="174" spans="1:4" ht="27" customHeight="1">
      <c r="A174" s="64" t="s">
        <v>170</v>
      </c>
      <c r="B174" s="28"/>
      <c r="C174" s="56">
        <v>1027.21</v>
      </c>
      <c r="D174" s="57">
        <v>847.3</v>
      </c>
    </row>
    <row r="175" spans="1:4" ht="13.5" thickBot="1">
      <c r="A175" s="121" t="s">
        <v>75</v>
      </c>
      <c r="B175" s="21"/>
      <c r="C175" s="122">
        <v>786.39</v>
      </c>
      <c r="D175" s="123">
        <v>324.57</v>
      </c>
    </row>
    <row r="176" spans="1:4" ht="12.75">
      <c r="A176" s="117" t="s">
        <v>76</v>
      </c>
      <c r="B176" s="118"/>
      <c r="C176" s="119">
        <v>3563</v>
      </c>
      <c r="D176" s="120">
        <v>2885.07</v>
      </c>
    </row>
    <row r="177" spans="1:4" ht="12.75">
      <c r="A177" s="64" t="s">
        <v>77</v>
      </c>
      <c r="B177" s="12"/>
      <c r="C177" s="56">
        <v>22648</v>
      </c>
      <c r="D177" s="57">
        <v>0.28</v>
      </c>
    </row>
    <row r="178" spans="1:4" ht="12.75">
      <c r="A178" s="64" t="s">
        <v>78</v>
      </c>
      <c r="B178" s="12"/>
      <c r="C178" s="56">
        <v>1056</v>
      </c>
      <c r="D178" s="57"/>
    </row>
    <row r="179" spans="1:4" ht="12.75">
      <c r="A179" s="64" t="s">
        <v>79</v>
      </c>
      <c r="B179" s="12"/>
      <c r="C179" s="56">
        <v>500</v>
      </c>
      <c r="D179" s="57"/>
    </row>
    <row r="180" spans="1:4" ht="12.75">
      <c r="A180" s="64" t="s">
        <v>80</v>
      </c>
      <c r="B180" s="12"/>
      <c r="C180" s="56">
        <v>120</v>
      </c>
      <c r="D180" s="57"/>
    </row>
    <row r="181" spans="1:4" ht="12.75">
      <c r="A181" s="62" t="s">
        <v>49</v>
      </c>
      <c r="B181" s="12"/>
      <c r="C181" s="56"/>
      <c r="D181" s="57"/>
    </row>
    <row r="182" spans="1:4" ht="12.75">
      <c r="A182" s="79" t="s">
        <v>81</v>
      </c>
      <c r="B182" s="12"/>
      <c r="C182" s="56">
        <v>2022.7</v>
      </c>
      <c r="D182" s="57">
        <v>695.49</v>
      </c>
    </row>
    <row r="183" spans="1:4" ht="12.75">
      <c r="A183" s="68" t="s">
        <v>165</v>
      </c>
      <c r="B183" s="12"/>
      <c r="C183" s="56">
        <v>10</v>
      </c>
      <c r="D183" s="57">
        <v>7.39</v>
      </c>
    </row>
    <row r="184" spans="1:4" ht="13.5" customHeight="1">
      <c r="A184" s="64" t="s">
        <v>217</v>
      </c>
      <c r="B184" s="12"/>
      <c r="C184" s="56">
        <v>118.4</v>
      </c>
      <c r="D184" s="57">
        <v>117.73</v>
      </c>
    </row>
    <row r="185" spans="1:4" ht="12.75">
      <c r="A185" s="62" t="s">
        <v>56</v>
      </c>
      <c r="B185" s="12"/>
      <c r="C185" s="56"/>
      <c r="D185" s="57"/>
    </row>
    <row r="186" spans="1:4" ht="12.75">
      <c r="A186" s="79" t="s">
        <v>82</v>
      </c>
      <c r="B186" s="12"/>
      <c r="C186" s="56">
        <v>314.95</v>
      </c>
      <c r="D186" s="57"/>
    </row>
    <row r="187" spans="1:4" ht="12.75">
      <c r="A187" s="80" t="s">
        <v>168</v>
      </c>
      <c r="B187" s="91"/>
      <c r="C187" s="55">
        <v>800</v>
      </c>
      <c r="D187" s="58"/>
    </row>
    <row r="188" spans="1:4" ht="12.75">
      <c r="A188" s="81" t="s">
        <v>167</v>
      </c>
      <c r="B188" s="91"/>
      <c r="C188" s="55"/>
      <c r="D188" s="58"/>
    </row>
    <row r="189" spans="1:4" ht="12.75">
      <c r="A189" s="79" t="s">
        <v>166</v>
      </c>
      <c r="B189" s="91"/>
      <c r="C189" s="55">
        <v>350</v>
      </c>
      <c r="D189" s="58"/>
    </row>
    <row r="190" spans="1:4" ht="12.75">
      <c r="A190" s="79" t="s">
        <v>169</v>
      </c>
      <c r="B190" s="91"/>
      <c r="C190" s="55">
        <v>2500</v>
      </c>
      <c r="D190" s="58"/>
    </row>
    <row r="191" spans="1:4" ht="12.75">
      <c r="A191" s="62" t="s">
        <v>73</v>
      </c>
      <c r="B191" s="91"/>
      <c r="C191" s="55"/>
      <c r="D191" s="58"/>
    </row>
    <row r="192" spans="1:4" ht="12.75">
      <c r="A192" s="79" t="s">
        <v>205</v>
      </c>
      <c r="B192" s="91"/>
      <c r="C192" s="55">
        <v>2573.9</v>
      </c>
      <c r="D192" s="58"/>
    </row>
    <row r="193" spans="1:4" ht="13.5" thickBot="1">
      <c r="A193" s="82" t="s">
        <v>119</v>
      </c>
      <c r="B193" s="47">
        <v>1626</v>
      </c>
      <c r="C193" s="30">
        <v>8464.77</v>
      </c>
      <c r="D193" s="31"/>
    </row>
    <row r="194" spans="1:4" ht="15">
      <c r="A194" s="106" t="s">
        <v>207</v>
      </c>
      <c r="B194" s="99">
        <f>B196+B197+B198+B203</f>
        <v>5000</v>
      </c>
      <c r="C194" s="99">
        <f>C196+C197+C198+C203</f>
        <v>9623.54</v>
      </c>
      <c r="D194" s="100">
        <f>D196+D197+D198+D203</f>
        <v>6609.9400000000005</v>
      </c>
    </row>
    <row r="195" spans="1:4" ht="12.75">
      <c r="A195" s="60" t="s">
        <v>11</v>
      </c>
      <c r="B195" s="107"/>
      <c r="C195" s="102"/>
      <c r="D195" s="108"/>
    </row>
    <row r="196" spans="1:4" ht="12.75">
      <c r="A196" s="8" t="s">
        <v>26</v>
      </c>
      <c r="B196" s="9">
        <v>4605</v>
      </c>
      <c r="C196" s="9">
        <v>6620.77</v>
      </c>
      <c r="D196" s="10">
        <v>6484.54</v>
      </c>
    </row>
    <row r="197" spans="1:4" ht="12.75">
      <c r="A197" s="8" t="s">
        <v>27</v>
      </c>
      <c r="B197" s="9">
        <v>200</v>
      </c>
      <c r="C197" s="9">
        <v>313</v>
      </c>
      <c r="D197" s="10">
        <v>103.35</v>
      </c>
    </row>
    <row r="198" spans="1:4" ht="12.75">
      <c r="A198" s="8" t="s">
        <v>12</v>
      </c>
      <c r="B198" s="9">
        <f>B199+B200+B201+B202</f>
        <v>6.1</v>
      </c>
      <c r="C198" s="9">
        <f>C199+C200+C201+C202</f>
        <v>2113.04</v>
      </c>
      <c r="D198" s="10">
        <f>D199+D200+D201+D202</f>
        <v>22.05</v>
      </c>
    </row>
    <row r="199" spans="1:4" ht="12.75">
      <c r="A199" s="11" t="s">
        <v>208</v>
      </c>
      <c r="B199" s="12"/>
      <c r="C199" s="12">
        <v>187.34</v>
      </c>
      <c r="D199" s="13">
        <v>16</v>
      </c>
    </row>
    <row r="200" spans="1:4" ht="12.75">
      <c r="A200" s="11" t="s">
        <v>209</v>
      </c>
      <c r="B200" s="12"/>
      <c r="C200" s="12">
        <v>131.5</v>
      </c>
      <c r="D200" s="13"/>
    </row>
    <row r="201" spans="1:4" ht="12.75">
      <c r="A201" s="11" t="s">
        <v>210</v>
      </c>
      <c r="B201" s="12"/>
      <c r="C201" s="12">
        <v>1788.1</v>
      </c>
      <c r="D201" s="13"/>
    </row>
    <row r="202" spans="1:4" ht="12.75">
      <c r="A202" s="11" t="s">
        <v>142</v>
      </c>
      <c r="B202" s="12">
        <v>6.1</v>
      </c>
      <c r="C202" s="9">
        <v>6.1</v>
      </c>
      <c r="D202" s="13">
        <v>6.05</v>
      </c>
    </row>
    <row r="203" spans="1:4" ht="13.5" thickBot="1">
      <c r="A203" s="92" t="s">
        <v>211</v>
      </c>
      <c r="B203" s="47">
        <v>188.9</v>
      </c>
      <c r="C203" s="47">
        <v>576.73</v>
      </c>
      <c r="D203" s="31"/>
    </row>
    <row r="204" spans="1:4" ht="15">
      <c r="A204" s="106" t="s">
        <v>83</v>
      </c>
      <c r="B204" s="99">
        <f>B207</f>
        <v>900</v>
      </c>
      <c r="C204" s="99">
        <f>C207</f>
        <v>1262.28</v>
      </c>
      <c r="D204" s="100">
        <f>D207</f>
        <v>844.4</v>
      </c>
    </row>
    <row r="205" spans="1:4" ht="12.75">
      <c r="A205" s="60" t="s">
        <v>11</v>
      </c>
      <c r="B205" s="107"/>
      <c r="C205" s="102"/>
      <c r="D205" s="108"/>
    </row>
    <row r="206" spans="1:4" ht="12.75">
      <c r="A206" s="84" t="s">
        <v>12</v>
      </c>
      <c r="B206" s="33"/>
      <c r="C206" s="7"/>
      <c r="D206" s="34"/>
    </row>
    <row r="207" spans="1:4" ht="13.5" thickBot="1">
      <c r="A207" s="85" t="s">
        <v>143</v>
      </c>
      <c r="B207" s="35">
        <v>900</v>
      </c>
      <c r="C207" s="36">
        <v>1262.28</v>
      </c>
      <c r="D207" s="37">
        <v>844.4</v>
      </c>
    </row>
    <row r="208" spans="1:4" ht="15">
      <c r="A208" s="106" t="s">
        <v>84</v>
      </c>
      <c r="B208" s="99">
        <f>B210+B224</f>
        <v>12000</v>
      </c>
      <c r="C208" s="99">
        <f>C210+C224</f>
        <v>2843.4800000000005</v>
      </c>
      <c r="D208" s="100">
        <f>D210+D224</f>
        <v>568.74</v>
      </c>
    </row>
    <row r="209" spans="1:4" ht="12.75">
      <c r="A209" s="60" t="s">
        <v>11</v>
      </c>
      <c r="B209" s="102"/>
      <c r="C209" s="109"/>
      <c r="D209" s="38"/>
    </row>
    <row r="210" spans="1:4" ht="12.75">
      <c r="A210" s="86" t="s">
        <v>12</v>
      </c>
      <c r="B210" s="9">
        <f>B211+B212+B213+B214+B215+B216+B217+B218+B219+B220+B221+B222+B223</f>
        <v>12000</v>
      </c>
      <c r="C210" s="27">
        <f>C211+C212+C213+C214+C215+C216+C217+C218+C219+C220+C221+C222+C223</f>
        <v>2668.2200000000003</v>
      </c>
      <c r="D210" s="10">
        <f>D211+D212+D213+D214+D215+D216+D217+D218+D219+D220+D221+D222+D223</f>
        <v>568.74</v>
      </c>
    </row>
    <row r="211" spans="1:4" ht="12.75">
      <c r="A211" s="83" t="s">
        <v>101</v>
      </c>
      <c r="B211" s="12">
        <v>870</v>
      </c>
      <c r="C211" s="24"/>
      <c r="D211" s="13"/>
    </row>
    <row r="212" spans="1:4" ht="12.75">
      <c r="A212" s="87" t="s">
        <v>102</v>
      </c>
      <c r="B212" s="12">
        <v>60</v>
      </c>
      <c r="C212" s="24"/>
      <c r="D212" s="13"/>
    </row>
    <row r="213" spans="1:4" ht="12.75">
      <c r="A213" s="83" t="s">
        <v>103</v>
      </c>
      <c r="B213" s="12">
        <v>320</v>
      </c>
      <c r="C213" s="24"/>
      <c r="D213" s="13"/>
    </row>
    <row r="214" spans="1:4" ht="12.75">
      <c r="A214" s="88" t="s">
        <v>104</v>
      </c>
      <c r="B214" s="12">
        <v>62</v>
      </c>
      <c r="C214" s="24"/>
      <c r="D214" s="13"/>
    </row>
    <row r="215" spans="1:4" ht="12.75">
      <c r="A215" s="83" t="s">
        <v>105</v>
      </c>
      <c r="B215" s="12">
        <v>980</v>
      </c>
      <c r="C215" s="24"/>
      <c r="D215" s="13"/>
    </row>
    <row r="216" spans="1:4" ht="12.75">
      <c r="A216" s="83" t="s">
        <v>106</v>
      </c>
      <c r="B216" s="12">
        <v>75</v>
      </c>
      <c r="C216" s="24"/>
      <c r="D216" s="13"/>
    </row>
    <row r="217" spans="1:4" ht="12.75">
      <c r="A217" s="83" t="s">
        <v>107</v>
      </c>
      <c r="B217" s="12">
        <v>1950</v>
      </c>
      <c r="C217" s="24"/>
      <c r="D217" s="13"/>
    </row>
    <row r="218" spans="1:4" ht="12.75">
      <c r="A218" s="83" t="s">
        <v>108</v>
      </c>
      <c r="B218" s="12">
        <v>7200</v>
      </c>
      <c r="C218" s="24"/>
      <c r="D218" s="13"/>
    </row>
    <row r="219" spans="1:4" ht="12.75">
      <c r="A219" s="83" t="s">
        <v>88</v>
      </c>
      <c r="B219" s="12"/>
      <c r="C219" s="24">
        <v>1521.77</v>
      </c>
      <c r="D219" s="13">
        <v>149.9</v>
      </c>
    </row>
    <row r="220" spans="1:4" ht="12.75">
      <c r="A220" s="83" t="s">
        <v>87</v>
      </c>
      <c r="B220" s="12"/>
      <c r="C220" s="24">
        <v>270</v>
      </c>
      <c r="D220" s="13">
        <v>221.79</v>
      </c>
    </row>
    <row r="221" spans="1:4" ht="12.75">
      <c r="A221" s="83" t="s">
        <v>86</v>
      </c>
      <c r="B221" s="12">
        <v>483</v>
      </c>
      <c r="C221" s="24">
        <v>489.4</v>
      </c>
      <c r="D221" s="13">
        <v>197.05</v>
      </c>
    </row>
    <row r="222" spans="1:4" ht="12.75">
      <c r="A222" s="83" t="s">
        <v>144</v>
      </c>
      <c r="B222" s="12"/>
      <c r="C222" s="24">
        <v>260</v>
      </c>
      <c r="D222" s="13"/>
    </row>
    <row r="223" spans="1:4" ht="12.75">
      <c r="A223" s="83" t="s">
        <v>145</v>
      </c>
      <c r="B223" s="12"/>
      <c r="C223" s="24">
        <v>127.05</v>
      </c>
      <c r="D223" s="13"/>
    </row>
    <row r="224" spans="1:4" ht="13.5" thickBot="1">
      <c r="A224" s="93" t="s">
        <v>119</v>
      </c>
      <c r="B224" s="21"/>
      <c r="C224" s="30">
        <v>175.26</v>
      </c>
      <c r="D224" s="22"/>
    </row>
    <row r="225" spans="1:4" ht="15">
      <c r="A225" s="106" t="s">
        <v>90</v>
      </c>
      <c r="B225" s="99">
        <f>B227+B228+B229+B254</f>
        <v>30000</v>
      </c>
      <c r="C225" s="99">
        <f>C227+C228+C229+C254</f>
        <v>101555.97</v>
      </c>
      <c r="D225" s="100">
        <f>D227+D228+D229+D254</f>
        <v>59009.7</v>
      </c>
    </row>
    <row r="226" spans="1:4" ht="12.75">
      <c r="A226" s="60" t="s">
        <v>11</v>
      </c>
      <c r="B226" s="102"/>
      <c r="C226" s="109"/>
      <c r="D226" s="38"/>
    </row>
    <row r="227" spans="1:4" ht="12.75">
      <c r="A227" s="94" t="s">
        <v>26</v>
      </c>
      <c r="B227" s="9">
        <v>10460</v>
      </c>
      <c r="C227" s="9">
        <v>16789.29</v>
      </c>
      <c r="D227" s="10">
        <v>8123.3</v>
      </c>
    </row>
    <row r="228" spans="1:4" ht="12.75">
      <c r="A228" s="94" t="s">
        <v>27</v>
      </c>
      <c r="B228" s="9">
        <v>2150</v>
      </c>
      <c r="C228" s="9">
        <v>2705.67</v>
      </c>
      <c r="D228" s="10">
        <v>1768.29</v>
      </c>
    </row>
    <row r="229" spans="1:4" ht="12.75">
      <c r="A229" s="94" t="s">
        <v>212</v>
      </c>
      <c r="B229" s="9">
        <f>SUM(B230:B230:B253)</f>
        <v>11818.34</v>
      </c>
      <c r="C229" s="9">
        <f>SUM(C230:C230:C253)</f>
        <v>81298.73</v>
      </c>
      <c r="D229" s="10">
        <f>SUM(D230:D230:D253)</f>
        <v>49118.10999999999</v>
      </c>
    </row>
    <row r="230" spans="1:4" ht="12.75">
      <c r="A230" s="83" t="s">
        <v>91</v>
      </c>
      <c r="B230" s="52"/>
      <c r="C230" s="52">
        <v>4803.49</v>
      </c>
      <c r="D230" s="32">
        <v>0.34</v>
      </c>
    </row>
    <row r="231" spans="1:4" ht="12.75">
      <c r="A231" s="83" t="s">
        <v>92</v>
      </c>
      <c r="B231" s="52"/>
      <c r="C231" s="52"/>
      <c r="D231" s="32"/>
    </row>
    <row r="232" spans="1:4" ht="12.75">
      <c r="A232" s="83" t="s">
        <v>146</v>
      </c>
      <c r="B232" s="12"/>
      <c r="C232" s="24">
        <v>3258.12</v>
      </c>
      <c r="D232" s="13"/>
    </row>
    <row r="233" spans="1:4" ht="12.75">
      <c r="A233" s="83" t="s">
        <v>147</v>
      </c>
      <c r="B233" s="12"/>
      <c r="C233" s="24">
        <v>24200</v>
      </c>
      <c r="D233" s="13">
        <v>23692.19</v>
      </c>
    </row>
    <row r="234" spans="1:4" ht="12.75">
      <c r="A234" s="83" t="s">
        <v>93</v>
      </c>
      <c r="B234" s="12"/>
      <c r="C234" s="24">
        <v>24525.05</v>
      </c>
      <c r="D234" s="13">
        <v>14929.59</v>
      </c>
    </row>
    <row r="235" spans="1:4" ht="13.5" thickBot="1">
      <c r="A235" s="126" t="s">
        <v>148</v>
      </c>
      <c r="B235" s="21"/>
      <c r="C235" s="127">
        <v>2000</v>
      </c>
      <c r="D235" s="22"/>
    </row>
    <row r="236" spans="1:4" ht="12.75">
      <c r="A236" s="88" t="s">
        <v>94</v>
      </c>
      <c r="B236" s="118"/>
      <c r="C236" s="124"/>
      <c r="D236" s="125"/>
    </row>
    <row r="237" spans="1:4" ht="12.75">
      <c r="A237" s="83" t="s">
        <v>149</v>
      </c>
      <c r="B237" s="12"/>
      <c r="C237" s="24">
        <v>148.32</v>
      </c>
      <c r="D237" s="13"/>
    </row>
    <row r="238" spans="1:4" ht="12.75">
      <c r="A238" s="83" t="s">
        <v>150</v>
      </c>
      <c r="B238" s="12"/>
      <c r="C238" s="24">
        <v>800</v>
      </c>
      <c r="D238" s="13"/>
    </row>
    <row r="239" spans="1:4" ht="12.75">
      <c r="A239" s="83" t="s">
        <v>95</v>
      </c>
      <c r="B239" s="12"/>
      <c r="C239" s="24">
        <v>3763.75</v>
      </c>
      <c r="D239" s="13">
        <v>2012.29</v>
      </c>
    </row>
    <row r="240" spans="1:4" ht="12.75">
      <c r="A240" s="83" t="s">
        <v>151</v>
      </c>
      <c r="B240" s="12"/>
      <c r="C240" s="24">
        <v>0</v>
      </c>
      <c r="D240" s="13">
        <v>0</v>
      </c>
    </row>
    <row r="241" spans="1:4" ht="12.75">
      <c r="A241" s="83" t="s">
        <v>152</v>
      </c>
      <c r="B241" s="12">
        <v>4500</v>
      </c>
      <c r="C241" s="24">
        <v>6935.35</v>
      </c>
      <c r="D241" s="13">
        <v>6935.35</v>
      </c>
    </row>
    <row r="242" spans="1:4" ht="12.75">
      <c r="A242" s="83" t="s">
        <v>153</v>
      </c>
      <c r="B242" s="12">
        <v>1301.8</v>
      </c>
      <c r="C242" s="24"/>
      <c r="D242" s="13"/>
    </row>
    <row r="243" spans="1:4" ht="12.75">
      <c r="A243" s="83" t="s">
        <v>154</v>
      </c>
      <c r="B243" s="12">
        <v>88.09</v>
      </c>
      <c r="C243" s="24"/>
      <c r="D243" s="13"/>
    </row>
    <row r="244" spans="1:4" ht="12.75">
      <c r="A244" s="83" t="s">
        <v>155</v>
      </c>
      <c r="B244" s="12">
        <v>0</v>
      </c>
      <c r="C244" s="24">
        <v>664.65</v>
      </c>
      <c r="D244" s="13">
        <v>664.65</v>
      </c>
    </row>
    <row r="245" spans="1:4" ht="12.75">
      <c r="A245" s="83" t="s">
        <v>156</v>
      </c>
      <c r="B245" s="12">
        <v>0</v>
      </c>
      <c r="C245" s="24">
        <v>500</v>
      </c>
      <c r="D245" s="13">
        <v>0</v>
      </c>
    </row>
    <row r="246" spans="1:4" ht="12.75">
      <c r="A246" s="83" t="s">
        <v>157</v>
      </c>
      <c r="B246" s="12">
        <v>5500</v>
      </c>
      <c r="C246" s="24">
        <v>5500</v>
      </c>
      <c r="D246" s="13">
        <v>0</v>
      </c>
    </row>
    <row r="247" spans="1:4" ht="12.75">
      <c r="A247" s="83" t="s">
        <v>158</v>
      </c>
      <c r="B247" s="12"/>
      <c r="C247" s="24"/>
      <c r="D247" s="13"/>
    </row>
    <row r="248" spans="1:4" ht="12.75">
      <c r="A248" s="83" t="s">
        <v>159</v>
      </c>
      <c r="B248" s="12"/>
      <c r="C248" s="24">
        <v>3100</v>
      </c>
      <c r="D248" s="13">
        <v>883.7</v>
      </c>
    </row>
    <row r="249" spans="1:4" ht="12.75">
      <c r="A249" s="83" t="s">
        <v>160</v>
      </c>
      <c r="B249" s="12">
        <v>196.83</v>
      </c>
      <c r="C249" s="24"/>
      <c r="D249" s="13"/>
    </row>
    <row r="250" spans="1:4" ht="12.75">
      <c r="A250" s="83" t="s">
        <v>161</v>
      </c>
      <c r="B250" s="12"/>
      <c r="C250" s="24"/>
      <c r="D250" s="13"/>
    </row>
    <row r="251" spans="1:4" ht="12.75">
      <c r="A251" s="83" t="s">
        <v>162</v>
      </c>
      <c r="B251" s="12"/>
      <c r="C251" s="24">
        <v>300</v>
      </c>
      <c r="D251" s="13"/>
    </row>
    <row r="252" spans="1:4" ht="12.75">
      <c r="A252" s="83" t="s">
        <v>163</v>
      </c>
      <c r="B252" s="12"/>
      <c r="C252" s="24">
        <v>800</v>
      </c>
      <c r="D252" s="13"/>
    </row>
    <row r="253" spans="1:4" ht="12.75">
      <c r="A253" s="83" t="s">
        <v>164</v>
      </c>
      <c r="B253" s="12">
        <v>231.62</v>
      </c>
      <c r="C253" s="24"/>
      <c r="D253" s="13"/>
    </row>
    <row r="254" spans="1:4" ht="13.5" thickBot="1">
      <c r="A254" s="93" t="s">
        <v>119</v>
      </c>
      <c r="B254" s="47">
        <v>5571.66</v>
      </c>
      <c r="C254" s="53">
        <v>762.28</v>
      </c>
      <c r="D254" s="54"/>
    </row>
    <row r="255" spans="1:4" ht="15">
      <c r="A255" s="106" t="s">
        <v>96</v>
      </c>
      <c r="B255" s="99">
        <f>B257+B258</f>
        <v>30001</v>
      </c>
      <c r="C255" s="99">
        <f>C257+C258</f>
        <v>11468.8</v>
      </c>
      <c r="D255" s="100">
        <f>D257+D258</f>
        <v>-31.58</v>
      </c>
    </row>
    <row r="256" spans="1:4" ht="12.75">
      <c r="A256" s="60" t="s">
        <v>11</v>
      </c>
      <c r="B256" s="110"/>
      <c r="C256" s="111"/>
      <c r="D256" s="112"/>
    </row>
    <row r="257" spans="1:4" ht="12.75">
      <c r="A257" s="113" t="s">
        <v>97</v>
      </c>
      <c r="B257" s="40">
        <v>30000</v>
      </c>
      <c r="C257" s="40">
        <v>6437.03</v>
      </c>
      <c r="D257" s="41"/>
    </row>
    <row r="258" spans="1:4" ht="13.5" thickBot="1">
      <c r="A258" s="114" t="s">
        <v>98</v>
      </c>
      <c r="B258" s="42">
        <v>1</v>
      </c>
      <c r="C258" s="42">
        <v>5031.77</v>
      </c>
      <c r="D258" s="43">
        <v>-31.58</v>
      </c>
    </row>
    <row r="259" spans="1:4" ht="21" customHeight="1" thickBot="1">
      <c r="A259" s="89" t="s">
        <v>99</v>
      </c>
      <c r="B259" s="44">
        <f>B7+B31+B45+B65+B84+B194+B204+B208+B225+B255</f>
        <v>806901</v>
      </c>
      <c r="C259" s="44">
        <f>C7+C31+C45+C65+C84+C194+C204+C208+C225+C255</f>
        <v>1591896.5800000003</v>
      </c>
      <c r="D259" s="45">
        <f>D7+D31+D45+D65+D84+D194+D204+D208+D225+D255</f>
        <v>744024.48</v>
      </c>
    </row>
  </sheetData>
  <sheetProtection/>
  <mergeCells count="3">
    <mergeCell ref="A2:D2"/>
    <mergeCell ref="A3:D3"/>
    <mergeCell ref="A5:A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7" r:id="rId3"/>
  <headerFooter alignWithMargins="0">
    <oddFooter>&amp;CStránka &amp;P&amp;RTab.č.8 FRR sumář</oddFooter>
  </headerFooter>
  <rowBreaks count="4" manualBreakCount="4">
    <brk id="60" max="255" man="1"/>
    <brk id="116" max="3" man="1"/>
    <brk id="175" max="255" man="1"/>
    <brk id="23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2023-05-11T06:16:54Z</cp:lastPrinted>
  <dcterms:created xsi:type="dcterms:W3CDTF">2003-05-29T06:21:43Z</dcterms:created>
  <dcterms:modified xsi:type="dcterms:W3CDTF">2023-05-11T06:17:24Z</dcterms:modified>
  <cp:category/>
  <cp:version/>
  <cp:contentType/>
  <cp:contentStatus/>
</cp:coreProperties>
</file>